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drawings/drawing1.xml" ContentType="application/vnd.openxmlformats-officedocument.drawing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 filterPrivacy="1" codeName="ThisWorkbook"/>
  <xr:revisionPtr revIDLastSave="0" documentId="13_ncr:1_{882BFC5B-35EC-4209-838D-C1FEF7C7777C}" xr6:coauthVersionLast="36" xr6:coauthVersionMax="47" xr10:uidLastSave="{00000000-0000-0000-0000-000000000000}"/>
  <bookViews>
    <workbookView xWindow="-120" yWindow="-120" windowWidth="20730" windowHeight="11310" activeTab="1" xr2:uid="{00000000-000D-0000-FFFF-FFFF00000000}"/>
  </bookViews>
  <sheets>
    <sheet name="Income Inputs" sheetId="3" r:id="rId1"/>
    <sheet name="Expense Inputs" sheetId="7" r:id="rId2"/>
    <sheet name="All Categories" sheetId="8" state="hidden" r:id="rId3"/>
    <sheet name="Budget Summary" sheetId="1" r:id="rId4"/>
  </sheets>
  <definedNames>
    <definedName name="_xlnm._FilterDatabase" localSheetId="3" hidden="1">'Income Inputs'!#REF!</definedName>
    <definedName name="_xlnm._FilterDatabase" localSheetId="0" hidden="1">'Income Inputs'!#REF!</definedName>
    <definedName name="BUDGET_Title">'Budget Summary'!#REF!</definedName>
    <definedName name="ColumnTitle1">'Budget Summary'!$A$4</definedName>
    <definedName name="COMPANY_NAME">'Budget Summary'!#REF!</definedName>
    <definedName name="_xlnm.Print_Area" localSheetId="3">'Budget Summary'!$A$1:$E$60</definedName>
    <definedName name="_xlnm.Print_Area" localSheetId="1">'Expense Inputs'!$A$1:$F$115</definedName>
    <definedName name="_xlnm.Print_Titles" localSheetId="0">'Income Inputs'!$5:$5</definedName>
    <definedName name="Title1">#REF!</definedName>
    <definedName name="Title2">Income[[#Headers],[INCOME]]</definedName>
    <definedName name="Title3">#REF!</definedName>
    <definedName name="Title4">#REF!</definedName>
  </definedNames>
  <calcPr calcId="191028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0" i="7" l="1"/>
  <c r="E6" i="3"/>
  <c r="B11" i="3"/>
  <c r="B54" i="7"/>
  <c r="B17" i="7"/>
  <c r="B26" i="7"/>
  <c r="B37" i="7"/>
  <c r="B44" i="7"/>
  <c r="B63" i="7"/>
  <c r="B69" i="7"/>
  <c r="B78" i="7"/>
  <c r="B87" i="7"/>
  <c r="B96" i="7"/>
  <c r="B104" i="7"/>
  <c r="B114" i="7"/>
  <c r="F111" i="7"/>
  <c r="F112" i="7"/>
  <c r="F113" i="7"/>
  <c r="E114" i="7"/>
  <c r="D114" i="7"/>
  <c r="F110" i="7"/>
  <c r="F109" i="7"/>
  <c r="F108" i="7"/>
  <c r="E104" i="7"/>
  <c r="D104" i="7"/>
  <c r="F103" i="7"/>
  <c r="F102" i="7"/>
  <c r="F101" i="7"/>
  <c r="F100" i="7"/>
  <c r="E96" i="7"/>
  <c r="D96" i="7"/>
  <c r="F95" i="7"/>
  <c r="F94" i="7"/>
  <c r="F93" i="7"/>
  <c r="F92" i="7"/>
  <c r="F91" i="7"/>
  <c r="E87" i="7"/>
  <c r="D87" i="7"/>
  <c r="F86" i="7"/>
  <c r="F85" i="7"/>
  <c r="F84" i="7"/>
  <c r="F83" i="7"/>
  <c r="F82" i="7"/>
  <c r="E78" i="7"/>
  <c r="D78" i="7"/>
  <c r="F77" i="7"/>
  <c r="F76" i="7"/>
  <c r="F75" i="7"/>
  <c r="F74" i="7"/>
  <c r="F73" i="7"/>
  <c r="E69" i="7"/>
  <c r="D69" i="7"/>
  <c r="F68" i="7"/>
  <c r="F67" i="7"/>
  <c r="E63" i="7"/>
  <c r="D63" i="7"/>
  <c r="F62" i="7"/>
  <c r="F61" i="7"/>
  <c r="F60" i="7"/>
  <c r="F59" i="7"/>
  <c r="F58" i="7"/>
  <c r="F49" i="7"/>
  <c r="F50" i="7"/>
  <c r="F51" i="7"/>
  <c r="E54" i="7"/>
  <c r="D54" i="7"/>
  <c r="F53" i="7"/>
  <c r="F52" i="7"/>
  <c r="F48" i="7"/>
  <c r="E44" i="7"/>
  <c r="D44" i="7"/>
  <c r="F43" i="7"/>
  <c r="F42" i="7"/>
  <c r="F41" i="7"/>
  <c r="F33" i="7"/>
  <c r="F34" i="7"/>
  <c r="F35" i="7"/>
  <c r="F36" i="7"/>
  <c r="E37" i="7"/>
  <c r="D37" i="7"/>
  <c r="F32" i="7"/>
  <c r="F31" i="7"/>
  <c r="F30" i="7"/>
  <c r="F23" i="7"/>
  <c r="F24" i="7"/>
  <c r="E26" i="7"/>
  <c r="D26" i="7"/>
  <c r="F25" i="7"/>
  <c r="F22" i="7"/>
  <c r="F21" i="7"/>
  <c r="B14" i="1" l="1"/>
  <c r="C14" i="1"/>
  <c r="C17" i="1"/>
  <c r="D17" i="1" s="1"/>
  <c r="E17" i="1" s="1"/>
  <c r="C15" i="1"/>
  <c r="B15" i="1"/>
  <c r="B19" i="1"/>
  <c r="C24" i="1"/>
  <c r="C19" i="1"/>
  <c r="B24" i="1"/>
  <c r="D16" i="1"/>
  <c r="E16" i="1" s="1"/>
  <c r="F114" i="7"/>
  <c r="F96" i="7"/>
  <c r="F104" i="7"/>
  <c r="F69" i="7"/>
  <c r="F78" i="7"/>
  <c r="F87" i="7"/>
  <c r="F63" i="7"/>
  <c r="F54" i="7"/>
  <c r="F44" i="7"/>
  <c r="F37" i="7"/>
  <c r="F26" i="7"/>
  <c r="D14" i="1" l="1"/>
  <c r="E14" i="1" s="1"/>
  <c r="B25" i="1"/>
  <c r="D21" i="1"/>
  <c r="E21" i="1" s="1"/>
  <c r="D20" i="1"/>
  <c r="E20" i="1" s="1"/>
  <c r="D18" i="1"/>
  <c r="E18" i="1" s="1"/>
  <c r="D24" i="1"/>
  <c r="E24" i="1" s="1"/>
  <c r="D15" i="1"/>
  <c r="E15" i="1" s="1"/>
  <c r="D19" i="1"/>
  <c r="E19" i="1" s="1"/>
  <c r="D22" i="1"/>
  <c r="E22" i="1" s="1"/>
  <c r="D23" i="1"/>
  <c r="E23" i="1" s="1"/>
  <c r="E17" i="7" l="1"/>
  <c r="C13" i="1" s="1"/>
  <c r="C25" i="1" s="1"/>
  <c r="D17" i="7"/>
  <c r="F16" i="7"/>
  <c r="F15" i="7"/>
  <c r="F14" i="7"/>
  <c r="D7" i="3"/>
  <c r="E7" i="3"/>
  <c r="D8" i="3"/>
  <c r="E8" i="3"/>
  <c r="D9" i="3"/>
  <c r="E9" i="3"/>
  <c r="D13" i="1" l="1"/>
  <c r="E13" i="1" s="1"/>
  <c r="D25" i="1"/>
  <c r="E25" i="1" s="1"/>
  <c r="F17" i="7"/>
  <c r="E10" i="7"/>
  <c r="D10" i="7"/>
  <c r="F9" i="7"/>
  <c r="F8" i="7"/>
  <c r="F7" i="7"/>
  <c r="F6" i="7"/>
  <c r="B6" i="1" l="1"/>
  <c r="C6" i="1"/>
  <c r="D6" i="1" s="1"/>
  <c r="D12" i="1"/>
  <c r="E12" i="1" s="1"/>
  <c r="F10" i="7"/>
  <c r="E6" i="1" l="1"/>
  <c r="C11" i="3"/>
  <c r="E10" i="3"/>
  <c r="D10" i="3"/>
  <c r="D6" i="3"/>
  <c r="B7" i="1" l="1"/>
  <c r="D5" i="1"/>
  <c r="E5" i="1"/>
  <c r="C7" i="1"/>
  <c r="E11" i="3"/>
  <c r="E7" i="1" l="1"/>
  <c r="D7" i="1"/>
</calcChain>
</file>

<file path=xl/sharedStrings.xml><?xml version="1.0" encoding="utf-8"?>
<sst xmlns="http://schemas.openxmlformats.org/spreadsheetml/2006/main" count="508" uniqueCount="142">
  <si>
    <t xml:space="preserve">  INCOME</t>
  </si>
  <si>
    <t>INCOME</t>
  </si>
  <si>
    <t>ESTIMATED</t>
  </si>
  <si>
    <t>ACTUAL</t>
  </si>
  <si>
    <t>TOP 5 AMOUNT</t>
  </si>
  <si>
    <t>DIFFERENCE</t>
  </si>
  <si>
    <t>Paycheck</t>
  </si>
  <si>
    <t>Returned Purchase</t>
  </si>
  <si>
    <t>Bonus</t>
  </si>
  <si>
    <t>Interest Income</t>
  </si>
  <si>
    <t>Other Income</t>
  </si>
  <si>
    <t>Total Income</t>
  </si>
  <si>
    <t>MONTHYLY EXPENSES</t>
  </si>
  <si>
    <t xml:space="preserve"> </t>
  </si>
  <si>
    <t>EXPENSES</t>
  </si>
  <si>
    <t>Housing</t>
  </si>
  <si>
    <t>Column1</t>
  </si>
  <si>
    <t>Mortgage Payments</t>
  </si>
  <si>
    <t>Home Insurance</t>
  </si>
  <si>
    <t>-</t>
  </si>
  <si>
    <t>Education</t>
  </si>
  <si>
    <t>Category</t>
  </si>
  <si>
    <t>Tuition</t>
  </si>
  <si>
    <t>Student Loan</t>
  </si>
  <si>
    <t>Books &amp; Supplies</t>
  </si>
  <si>
    <t>Shopping</t>
  </si>
  <si>
    <t>Clothing</t>
  </si>
  <si>
    <t>Books</t>
  </si>
  <si>
    <t>Electronics &amp; Software</t>
  </si>
  <si>
    <t>Pumpkin</t>
  </si>
  <si>
    <t>Sporting Goods</t>
  </si>
  <si>
    <t>Health &amp; Fitness</t>
  </si>
  <si>
    <t>Dentist</t>
  </si>
  <si>
    <t>Doctor</t>
  </si>
  <si>
    <t>Eye Care</t>
  </si>
  <si>
    <t>Pharmacy</t>
  </si>
  <si>
    <t>Pet Insurance</t>
  </si>
  <si>
    <t>Gym</t>
  </si>
  <si>
    <t>Sports</t>
  </si>
  <si>
    <t>Personal Care</t>
  </si>
  <si>
    <t>Laundry</t>
  </si>
  <si>
    <t>Hair</t>
  </si>
  <si>
    <t>Spa &amp; Massage</t>
  </si>
  <si>
    <t>Kids</t>
  </si>
  <si>
    <t>Activities</t>
  </si>
  <si>
    <t>Allowance</t>
  </si>
  <si>
    <t>Baby Supplies</t>
  </si>
  <si>
    <t>Babysitter &amp; Daycare</t>
  </si>
  <si>
    <t>Child Support</t>
  </si>
  <si>
    <t>Toys</t>
  </si>
  <si>
    <t>Food &amp; Dining</t>
  </si>
  <si>
    <t>Groceries</t>
  </si>
  <si>
    <t>Coffee Shops</t>
  </si>
  <si>
    <t>Hello Fresh</t>
  </si>
  <si>
    <t>Restaurants</t>
  </si>
  <si>
    <t>Alcohol</t>
  </si>
  <si>
    <t>Gifts &amp; Donations</t>
  </si>
  <si>
    <t>Gift</t>
  </si>
  <si>
    <t>Charity</t>
  </si>
  <si>
    <t>Investments</t>
  </si>
  <si>
    <t>Deposit</t>
  </si>
  <si>
    <t>Withdrawal</t>
  </si>
  <si>
    <t>Dividends &amp; Cap Gains</t>
  </si>
  <si>
    <t>Buy</t>
  </si>
  <si>
    <t>Sell</t>
  </si>
  <si>
    <t>Bills &amp; Utilities</t>
  </si>
  <si>
    <t>Cable TV</t>
  </si>
  <si>
    <t>Cell Phone</t>
  </si>
  <si>
    <t>Internet</t>
  </si>
  <si>
    <t>Hydro/Power</t>
  </si>
  <si>
    <t>Utilities and HOA</t>
  </si>
  <si>
    <t>Auto &amp; Transportation</t>
  </si>
  <si>
    <t>Gas &amp; Fuel</t>
  </si>
  <si>
    <t>Parking</t>
  </si>
  <si>
    <t>Service &amp; Auto Parts</t>
  </si>
  <si>
    <t>Auto Payment</t>
  </si>
  <si>
    <t>Auto Insurance</t>
  </si>
  <si>
    <t>Travel</t>
  </si>
  <si>
    <t>Air Travel</t>
  </si>
  <si>
    <t>Hotel</t>
  </si>
  <si>
    <t>Rental Car &amp; Taxi</t>
  </si>
  <si>
    <t>Vacation</t>
  </si>
  <si>
    <t>Fees &amp; Charges</t>
  </si>
  <si>
    <t>Late Fee</t>
  </si>
  <si>
    <t>Finance Charge</t>
  </si>
  <si>
    <t>ATM Fee</t>
  </si>
  <si>
    <t>Bank Fee</t>
  </si>
  <si>
    <t>Commissions</t>
  </si>
  <si>
    <t>Parent</t>
  </si>
  <si>
    <t>Item</t>
  </si>
  <si>
    <t>Income / Expense</t>
  </si>
  <si>
    <t>Income</t>
  </si>
  <si>
    <t>Investment</t>
  </si>
  <si>
    <t>Reimbursement</t>
  </si>
  <si>
    <t>Rental Income</t>
  </si>
  <si>
    <t>Entertainment</t>
  </si>
  <si>
    <t>Arts</t>
  </si>
  <si>
    <t>Expenses</t>
  </si>
  <si>
    <t>Music</t>
  </si>
  <si>
    <t>Movies &amp; DVDs</t>
  </si>
  <si>
    <t>Newspaper &amp; Magazines</t>
  </si>
  <si>
    <t>Hobbies</t>
  </si>
  <si>
    <t>Health Insurance</t>
  </si>
  <si>
    <t>Fast Food</t>
  </si>
  <si>
    <t>Television</t>
  </si>
  <si>
    <t>Home Phone</t>
  </si>
  <si>
    <t>Mobile Phone</t>
  </si>
  <si>
    <t>Utilities</t>
  </si>
  <si>
    <t>Service Fee</t>
  </si>
  <si>
    <t>Business Services</t>
  </si>
  <si>
    <t>Advertising</t>
  </si>
  <si>
    <t>Office Supplies</t>
  </si>
  <si>
    <t>Printing</t>
  </si>
  <si>
    <t>Shipping</t>
  </si>
  <si>
    <t>Legal</t>
  </si>
  <si>
    <t>Taxes</t>
  </si>
  <si>
    <t>Federal Tax</t>
  </si>
  <si>
    <t>State Tax</t>
  </si>
  <si>
    <t>Local Tax</t>
  </si>
  <si>
    <t>Sales Tax</t>
  </si>
  <si>
    <t>Property Tax</t>
  </si>
  <si>
    <t>Budget Breakdown</t>
  </si>
  <si>
    <t>BUDGET TOTALS</t>
  </si>
  <si>
    <t>% DIFFERENCE</t>
  </si>
  <si>
    <t>Total Expenses</t>
  </si>
  <si>
    <t>Balance (Income - Expenses)</t>
  </si>
  <si>
    <t>EXPENSE CATEGORIES</t>
  </si>
  <si>
    <t>Status</t>
  </si>
  <si>
    <t>Total Rent</t>
  </si>
  <si>
    <t>Total Education</t>
  </si>
  <si>
    <t>Total Shopping</t>
  </si>
  <si>
    <t>Total Personal Care</t>
  </si>
  <si>
    <t>Total Health &amp; Fitness</t>
  </si>
  <si>
    <t>Total Dog</t>
  </si>
  <si>
    <t>Total Food &amp; Dining</t>
  </si>
  <si>
    <t>Total Gifts &amp; Donations</t>
  </si>
  <si>
    <t>Total Investments</t>
  </si>
  <si>
    <t>Total Bills &amp; Utilities</t>
  </si>
  <si>
    <t>Total Travel</t>
  </si>
  <si>
    <t>Total Fees &amp; Charges</t>
  </si>
  <si>
    <t>MONTH:</t>
  </si>
  <si>
    <t>BUDGET SUMMARY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</si>
</sst>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4" formatCode="_(&quot;$&quot;* #,##0.00_);_(&quot;$&quot;* \(#,##0.00\);_(&quot;$&quot;* &quot;-&quot;??_);_(@_)"/>
    <numFmt numFmtId="164" formatCode="mmmm\ yyyy"/>
    <numFmt numFmtId="165" formatCode="0.0%"/>
    <numFmt numFmtId="166" formatCode="&quot;$&quot;#,##0"/>
    <numFmt numFmtId="167" formatCode="&quot;$&quot;#,##0.00"/>
    <numFmt numFmtId="168" formatCode="#,##0.0_);[Red]\(#,##0.0\)"/>
  </numFmts>
  <fonts count="40" x14ac:knownFonts="1">
    <font>
      <sz val="11"/>
      <color theme="1" tint="0.24994659260841701"/>
      <name val="Gill Sans MT"/>
      <family val="2"/>
      <scheme val="minor"/>
    </font>
    <font>
      <sz val="11"/>
      <color theme="1"/>
      <name val="Gill Sans MT"/>
      <family val="2"/>
      <scheme val="minor"/>
    </font>
    <font>
      <sz val="11"/>
      <color theme="1"/>
      <name val="Gill Sans MT"/>
      <family val="2"/>
      <scheme val="minor"/>
    </font>
    <font>
      <sz val="11"/>
      <color theme="9" tint="-0.499984740745262"/>
      <name val="Gill Sans MT"/>
      <family val="2"/>
      <scheme val="minor"/>
    </font>
    <font>
      <sz val="11"/>
      <color rgb="FF6C0000"/>
      <name val="Gill Sans MT"/>
      <family val="2"/>
      <scheme val="minor"/>
    </font>
    <font>
      <sz val="36"/>
      <color theme="3"/>
      <name val="Gill Sans MT"/>
      <family val="2"/>
      <scheme val="major"/>
    </font>
    <font>
      <sz val="11"/>
      <color theme="3"/>
      <name val="Gill Sans MT"/>
      <family val="2"/>
      <scheme val="major"/>
    </font>
    <font>
      <sz val="11"/>
      <color theme="1" tint="4.9989318521683403E-2"/>
      <name val="Gill Sans MT"/>
      <family val="2"/>
      <scheme val="major"/>
    </font>
    <font>
      <sz val="11"/>
      <color theme="1" tint="0.24994659260841701"/>
      <name val="Gill Sans MT"/>
      <family val="2"/>
      <scheme val="minor"/>
    </font>
    <font>
      <b/>
      <sz val="11"/>
      <name val="Gill Sans MT"/>
      <family val="2"/>
      <scheme val="minor"/>
    </font>
    <font>
      <sz val="12"/>
      <color theme="0"/>
      <name val="Gill Sans MT"/>
      <family val="2"/>
      <scheme val="minor"/>
    </font>
    <font>
      <sz val="11"/>
      <color theme="3" tint="0.24994659260841701"/>
      <name val="Gill Sans MT"/>
      <family val="2"/>
      <scheme val="minor"/>
    </font>
    <font>
      <b/>
      <sz val="10"/>
      <color theme="3" tint="9.9948118533890809E-2"/>
      <name val="Gill Sans MT"/>
      <family val="2"/>
      <scheme val="major"/>
    </font>
    <font>
      <sz val="24"/>
      <color theme="3" tint="0.24994659260841701"/>
      <name val="Gill Sans MT"/>
      <family val="2"/>
      <scheme val="minor"/>
    </font>
    <font>
      <sz val="20"/>
      <color theme="0"/>
      <name val="Gill Sans MT"/>
      <family val="2"/>
      <scheme val="major"/>
    </font>
    <font>
      <sz val="13"/>
      <color theme="3" tint="0.24994659260841701"/>
      <name val="Gill Sans MT"/>
      <family val="2"/>
      <scheme val="major"/>
    </font>
    <font>
      <sz val="11"/>
      <color theme="4" tint="-0.24994659260841701"/>
      <name val="Gill Sans MT"/>
      <family val="2"/>
      <scheme val="major"/>
    </font>
    <font>
      <sz val="30"/>
      <color theme="0"/>
      <name val="Century Gothic"/>
      <family val="2"/>
    </font>
    <font>
      <sz val="11"/>
      <color theme="1" tint="0.24994659260841701"/>
      <name val="Century Gothic"/>
      <family val="2"/>
    </font>
    <font>
      <b/>
      <sz val="11"/>
      <color theme="1"/>
      <name val="Century Gothic"/>
      <family val="2"/>
    </font>
    <font>
      <sz val="11"/>
      <color theme="1"/>
      <name val="Century Gothic"/>
      <family val="2"/>
    </font>
    <font>
      <sz val="11"/>
      <color theme="1" tint="4.9989318521683403E-2"/>
      <name val="Century Gothic"/>
      <family val="2"/>
    </font>
    <font>
      <b/>
      <sz val="28"/>
      <color theme="1" tint="4.9989318521683403E-2"/>
      <name val="Century Gothic"/>
      <family val="2"/>
    </font>
    <font>
      <sz val="12"/>
      <color theme="1" tint="4.9989318521683403E-2"/>
      <name val="Century Gothic"/>
      <family val="2"/>
    </font>
    <font>
      <sz val="12"/>
      <color theme="0"/>
      <name val="Century Gothic"/>
      <family val="2"/>
    </font>
    <font>
      <sz val="30"/>
      <color theme="1"/>
      <name val="Century Gothic"/>
      <family val="2"/>
    </font>
    <font>
      <b/>
      <sz val="14"/>
      <color theme="1"/>
      <name val="Century Gothic"/>
      <family val="2"/>
    </font>
    <font>
      <sz val="16"/>
      <color theme="1"/>
      <name val="Century Gothic"/>
      <family val="2"/>
    </font>
    <font>
      <sz val="11"/>
      <color theme="0"/>
      <name val="Century Gothic"/>
      <family val="2"/>
    </font>
    <font>
      <sz val="14"/>
      <color theme="0"/>
      <name val="Century Gothic"/>
      <family val="2"/>
    </font>
    <font>
      <b/>
      <sz val="14"/>
      <color theme="0"/>
      <name val="Century Gothic"/>
      <family val="2"/>
    </font>
    <font>
      <sz val="12"/>
      <color theme="1"/>
      <name val="Century Gothic"/>
      <family val="2"/>
    </font>
    <font>
      <sz val="14"/>
      <color theme="1"/>
      <name val="Century Gothic"/>
      <family val="2"/>
    </font>
    <font>
      <b/>
      <sz val="18"/>
      <color theme="0"/>
      <name val="Century Gothic"/>
      <family val="2"/>
    </font>
    <font>
      <b/>
      <sz val="12"/>
      <color theme="1"/>
      <name val="Century Gothic"/>
      <family val="2"/>
    </font>
    <font>
      <b/>
      <u/>
      <sz val="11"/>
      <color theme="1"/>
      <name val="Century Gothic"/>
      <family val="2"/>
    </font>
    <font>
      <sz val="36"/>
      <color theme="1"/>
      <name val="Century Gothic"/>
      <family val="2"/>
    </font>
    <font>
      <b/>
      <sz val="36"/>
      <color theme="9" tint="-0.499984740745262"/>
      <name val="Century Gothic"/>
      <family val="2"/>
    </font>
    <font>
      <b/>
      <sz val="10"/>
      <color theme="1"/>
      <name val="Century Gothic"/>
      <family val="2"/>
    </font>
    <font>
      <b/>
      <sz val="72"/>
      <color theme="9" tint="-0.499984740745262"/>
      <name val="Century Gothic"/>
      <family val="2"/>
    </font>
  </fonts>
  <fills count="12">
    <fill>
      <patternFill patternType="none"/>
    </fill>
    <fill>
      <patternFill patternType="gray125"/>
    </fill>
    <fill>
      <patternFill patternType="solid">
        <fgColor theme="7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rgb="FFF2F2F2"/>
      </patternFill>
    </fill>
    <fill>
      <patternFill patternType="solid">
        <fgColor rgb="FF1B8381"/>
        <bgColor indexed="64"/>
      </patternFill>
    </fill>
    <fill>
      <patternFill patternType="solid">
        <fgColor theme="3" tint="9.9948118533890809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theme="2" tint="-0.24994659260841701"/>
      </bottom>
      <diagonal/>
    </border>
    <border>
      <left style="thin">
        <color theme="8"/>
      </left>
      <right/>
      <top style="thin">
        <color theme="8"/>
      </top>
      <bottom/>
      <diagonal/>
    </border>
    <border>
      <left/>
      <right/>
      <top style="thin">
        <color theme="8"/>
      </top>
      <bottom/>
      <diagonal/>
    </border>
    <border>
      <left style="thin">
        <color theme="8"/>
      </left>
      <right/>
      <top style="thin">
        <color theme="8"/>
      </top>
      <bottom style="thin">
        <color theme="8"/>
      </bottom>
      <diagonal/>
    </border>
    <border>
      <left/>
      <right/>
      <top style="thin">
        <color theme="8"/>
      </top>
      <bottom style="thin">
        <color theme="8"/>
      </bottom>
      <diagonal/>
    </border>
    <border>
      <left style="medium">
        <color theme="9" tint="-0.249977111117893"/>
      </left>
      <right/>
      <top style="medium">
        <color theme="9" tint="-0.249977111117893"/>
      </top>
      <bottom style="medium">
        <color theme="9" tint="-0.249977111117893"/>
      </bottom>
      <diagonal/>
    </border>
    <border>
      <left/>
      <right/>
      <top style="medium">
        <color theme="9" tint="-0.249977111117893"/>
      </top>
      <bottom style="medium">
        <color theme="9" tint="-0.249977111117893"/>
      </bottom>
      <diagonal/>
    </border>
    <border>
      <left/>
      <right style="medium">
        <color theme="9" tint="-0.249977111117893"/>
      </right>
      <top style="medium">
        <color theme="9" tint="-0.249977111117893"/>
      </top>
      <bottom style="medium">
        <color theme="9" tint="-0.249977111117893"/>
      </bottom>
      <diagonal/>
    </border>
    <border>
      <left style="thin">
        <color theme="9" tint="-0.249977111117893"/>
      </left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  <border>
      <left/>
      <right style="thin">
        <color theme="9" tint="-0.249977111117893"/>
      </right>
      <top/>
      <bottom style="thin">
        <color theme="9" tint="-0.249977111117893"/>
      </bottom>
      <diagonal/>
    </border>
    <border>
      <left style="thin">
        <color theme="9" tint="-0.249977111117893"/>
      </left>
      <right style="thin">
        <color theme="9" tint="-0.249977111117893"/>
      </right>
      <top/>
      <bottom style="thin">
        <color theme="9" tint="-0.249977111117893"/>
      </bottom>
      <diagonal/>
    </border>
    <border>
      <left style="thin">
        <color theme="9" tint="-0.249977111117893"/>
      </left>
      <right/>
      <top/>
      <bottom style="thin">
        <color theme="9" tint="-0.249977111117893"/>
      </bottom>
      <diagonal/>
    </border>
    <border>
      <left/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  <border>
      <left style="thin">
        <color theme="9" tint="-0.249977111117893"/>
      </left>
      <right/>
      <top style="thin">
        <color theme="9" tint="-0.249977111117893"/>
      </top>
      <bottom style="thin">
        <color theme="9" tint="-0.249977111117893"/>
      </bottom>
      <diagonal/>
    </border>
    <border>
      <left/>
      <right style="thin">
        <color theme="9" tint="-0.249977111117893"/>
      </right>
      <top style="thin">
        <color theme="9" tint="-0.249977111117893"/>
      </top>
      <bottom/>
      <diagonal/>
    </border>
    <border>
      <left style="thin">
        <color theme="9" tint="-0.249977111117893"/>
      </left>
      <right style="thin">
        <color theme="9" tint="-0.249977111117893"/>
      </right>
      <top style="thin">
        <color theme="9" tint="-0.249977111117893"/>
      </top>
      <bottom/>
      <diagonal/>
    </border>
    <border>
      <left style="thin">
        <color theme="9" tint="-0.249977111117893"/>
      </left>
      <right/>
      <top style="thin">
        <color theme="9" tint="-0.249977111117893"/>
      </top>
      <bottom/>
      <diagonal/>
    </border>
    <border>
      <left/>
      <right/>
      <top style="thin">
        <color theme="9" tint="-0.249977111117893"/>
      </top>
      <bottom style="thin">
        <color theme="9" tint="-0.249977111117893"/>
      </bottom>
      <diagonal/>
    </border>
  </borders>
  <cellStyleXfs count="25">
    <xf numFmtId="40" fontId="0" fillId="0" borderId="0">
      <alignment horizontal="center" vertical="center" wrapText="1"/>
    </xf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10" fillId="0" borderId="0" applyNumberFormat="0" applyFill="0" applyAlignment="0" applyProtection="0"/>
    <xf numFmtId="0" fontId="7" fillId="4" borderId="0" applyBorder="0" applyProtection="0">
      <alignment horizontal="left" vertical="center" indent="1"/>
    </xf>
    <xf numFmtId="0" fontId="7" fillId="4" borderId="0" applyNumberFormat="0" applyBorder="0" applyProtection="0">
      <alignment horizontal="left" vertical="center"/>
    </xf>
    <xf numFmtId="0" fontId="2" fillId="0" borderId="0" applyNumberFormat="0" applyFill="0" applyAlignment="0" applyProtection="0"/>
    <xf numFmtId="0" fontId="4" fillId="0" borderId="0" applyNumberFormat="0" applyFill="0" applyBorder="0" applyAlignment="0" applyProtection="0"/>
    <xf numFmtId="40" fontId="2" fillId="0" borderId="0" applyFont="0" applyFill="0" applyBorder="0" applyProtection="0">
      <alignment horizontal="right"/>
    </xf>
    <xf numFmtId="165" fontId="2" fillId="0" borderId="0" applyFont="0" applyFill="0" applyBorder="0" applyProtection="0">
      <alignment horizontal="right"/>
    </xf>
    <xf numFmtId="164" fontId="6" fillId="3" borderId="0" applyFill="0" applyBorder="0">
      <alignment horizontal="right"/>
    </xf>
    <xf numFmtId="0" fontId="8" fillId="0" borderId="0" applyNumberFormat="0" applyProtection="0">
      <alignment horizontal="left" vertical="center" indent="1"/>
    </xf>
    <xf numFmtId="0" fontId="9" fillId="5" borderId="1" applyNumberFormat="0" applyFill="0" applyBorder="0" applyAlignment="0" applyProtection="0"/>
    <xf numFmtId="0" fontId="11" fillId="0" borderId="0"/>
    <xf numFmtId="0" fontId="14" fillId="7" borderId="0" applyNumberFormat="0" applyProtection="0">
      <alignment horizontal="left" vertical="center"/>
    </xf>
    <xf numFmtId="0" fontId="15" fillId="0" borderId="0" applyNumberFormat="0" applyProtection="0">
      <alignment horizontal="left"/>
    </xf>
    <xf numFmtId="0" fontId="16" fillId="0" borderId="2" applyNumberFormat="0" applyAlignment="0" applyProtection="0"/>
    <xf numFmtId="166" fontId="13" fillId="0" borderId="0" applyAlignment="0" applyProtection="0"/>
    <xf numFmtId="0" fontId="12" fillId="0" borderId="0" applyNumberFormat="0" applyFill="0" applyBorder="0" applyAlignment="0" applyProtection="0"/>
    <xf numFmtId="166" fontId="13" fillId="0" borderId="0">
      <alignment horizontal="left" vertical="top"/>
    </xf>
    <xf numFmtId="167" fontId="11" fillId="0" borderId="0">
      <alignment horizontal="left" vertical="center"/>
    </xf>
    <xf numFmtId="0" fontId="11" fillId="0" borderId="0">
      <alignment horizontal="left" vertical="center" wrapText="1"/>
    </xf>
    <xf numFmtId="14" fontId="11" fillId="0" borderId="0">
      <alignment horizontal="left" vertical="center"/>
    </xf>
    <xf numFmtId="44" fontId="8" fillId="0" borderId="0" applyFont="0" applyFill="0" applyBorder="0" applyAlignment="0" applyProtection="0"/>
  </cellStyleXfs>
  <cellXfs count="105">
    <xf numFmtId="40" fontId="0" fillId="0" borderId="0" xfId="0">
      <alignment horizontal="center" vertical="center" wrapText="1"/>
    </xf>
    <xf numFmtId="40" fontId="0" fillId="6" borderId="0" xfId="0" applyFill="1">
      <alignment horizontal="center" vertical="center" wrapText="1"/>
    </xf>
    <xf numFmtId="40" fontId="0" fillId="0" borderId="0" xfId="0" applyAlignment="1">
      <alignment horizontal="center" vertical="center"/>
    </xf>
    <xf numFmtId="40" fontId="0" fillId="0" borderId="0" xfId="0" applyAlignment="1"/>
    <xf numFmtId="40" fontId="1" fillId="0" borderId="3" xfId="0" applyFont="1" applyBorder="1" applyAlignment="1"/>
    <xf numFmtId="40" fontId="1" fillId="0" borderId="4" xfId="0" applyFont="1" applyBorder="1" applyAlignment="1"/>
    <xf numFmtId="40" fontId="1" fillId="0" borderId="5" xfId="0" applyFont="1" applyBorder="1" applyAlignment="1"/>
    <xf numFmtId="40" fontId="1" fillId="0" borderId="6" xfId="0" applyFont="1" applyBorder="1" applyAlignment="1"/>
    <xf numFmtId="40" fontId="18" fillId="0" borderId="0" xfId="0" applyFont="1">
      <alignment horizontal="center" vertical="center" wrapText="1"/>
    </xf>
    <xf numFmtId="40" fontId="17" fillId="3" borderId="0" xfId="0" applyFont="1" applyFill="1" applyAlignment="1">
      <alignment vertical="center" wrapText="1"/>
    </xf>
    <xf numFmtId="40" fontId="18" fillId="3" borderId="0" xfId="0" applyFont="1" applyFill="1">
      <alignment horizontal="center" vertical="center" wrapText="1"/>
    </xf>
    <xf numFmtId="40" fontId="21" fillId="0" borderId="0" xfId="0" applyFont="1">
      <alignment horizontal="center" vertical="center" wrapText="1"/>
    </xf>
    <xf numFmtId="40" fontId="23" fillId="0" borderId="0" xfId="0" applyFont="1" applyAlignment="1">
      <alignment vertical="center"/>
    </xf>
    <xf numFmtId="40" fontId="22" fillId="3" borderId="0" xfId="0" applyFont="1" applyFill="1">
      <alignment horizontal="center" vertical="center" wrapText="1"/>
    </xf>
    <xf numFmtId="40" fontId="18" fillId="3" borderId="14" xfId="12" applyNumberFormat="1" applyFont="1" applyFill="1" applyBorder="1">
      <alignment horizontal="left" vertical="center" indent="1"/>
    </xf>
    <xf numFmtId="44" fontId="18" fillId="3" borderId="10" xfId="24" applyFont="1" applyFill="1" applyBorder="1" applyAlignment="1">
      <alignment horizontal="center" vertical="center" wrapText="1"/>
    </xf>
    <xf numFmtId="44" fontId="18" fillId="3" borderId="15" xfId="24" applyFont="1" applyFill="1" applyBorder="1" applyAlignment="1">
      <alignment horizontal="center" vertical="center" wrapText="1"/>
    </xf>
    <xf numFmtId="40" fontId="18" fillId="9" borderId="14" xfId="12" applyNumberFormat="1" applyFont="1" applyFill="1" applyBorder="1">
      <alignment horizontal="left" vertical="center" indent="1"/>
    </xf>
    <xf numFmtId="44" fontId="18" fillId="9" borderId="10" xfId="24" applyFont="1" applyFill="1" applyBorder="1" applyAlignment="1">
      <alignment horizontal="center" vertical="center" wrapText="1"/>
    </xf>
    <xf numFmtId="44" fontId="18" fillId="9" borderId="15" xfId="24" applyFont="1" applyFill="1" applyBorder="1" applyAlignment="1">
      <alignment horizontal="center" vertical="center" wrapText="1"/>
    </xf>
    <xf numFmtId="40" fontId="18" fillId="9" borderId="16" xfId="0" applyFont="1" applyFill="1" applyBorder="1" applyAlignment="1">
      <alignment horizontal="left" vertical="center" indent="1"/>
    </xf>
    <xf numFmtId="44" fontId="18" fillId="9" borderId="17" xfId="0" applyNumberFormat="1" applyFont="1" applyFill="1" applyBorder="1">
      <alignment horizontal="center" vertical="center" wrapText="1"/>
    </xf>
    <xf numFmtId="44" fontId="18" fillId="9" borderId="18" xfId="0" applyNumberFormat="1" applyFont="1" applyFill="1" applyBorder="1">
      <alignment horizontal="center" vertical="center" wrapText="1"/>
    </xf>
    <xf numFmtId="40" fontId="24" fillId="10" borderId="11" xfId="0" applyFont="1" applyFill="1" applyBorder="1">
      <alignment horizontal="center" vertical="center" wrapText="1"/>
    </xf>
    <xf numFmtId="40" fontId="24" fillId="10" borderId="12" xfId="0" applyFont="1" applyFill="1" applyBorder="1">
      <alignment horizontal="center" vertical="center" wrapText="1"/>
    </xf>
    <xf numFmtId="40" fontId="24" fillId="10" borderId="13" xfId="0" applyFont="1" applyFill="1" applyBorder="1">
      <alignment horizontal="center" vertical="center" wrapText="1"/>
    </xf>
    <xf numFmtId="40" fontId="20" fillId="0" borderId="0" xfId="0" applyFont="1">
      <alignment horizontal="center" vertical="center" wrapText="1"/>
    </xf>
    <xf numFmtId="40" fontId="20" fillId="3" borderId="0" xfId="0" applyFont="1" applyFill="1">
      <alignment horizontal="center" vertical="center" wrapText="1"/>
    </xf>
    <xf numFmtId="40" fontId="25" fillId="3" borderId="0" xfId="0" applyFont="1" applyFill="1">
      <alignment horizontal="center" vertical="center" wrapText="1"/>
    </xf>
    <xf numFmtId="40" fontId="25" fillId="3" borderId="0" xfId="0" applyFont="1" applyFill="1" applyAlignment="1">
      <alignment horizontal="left" vertical="center" wrapText="1"/>
    </xf>
    <xf numFmtId="40" fontId="26" fillId="3" borderId="0" xfId="0" applyFont="1" applyFill="1" applyAlignment="1">
      <alignment horizontal="left" vertical="center" wrapText="1"/>
    </xf>
    <xf numFmtId="40" fontId="20" fillId="3" borderId="0" xfId="0" applyFont="1" applyFill="1" applyAlignment="1">
      <alignment horizontal="left" vertical="center" wrapText="1"/>
    </xf>
    <xf numFmtId="40" fontId="20" fillId="3" borderId="14" xfId="0" applyFont="1" applyFill="1" applyBorder="1" applyAlignment="1">
      <alignment horizontal="left" vertical="center"/>
    </xf>
    <xf numFmtId="40" fontId="20" fillId="3" borderId="10" xfId="0" applyFont="1" applyFill="1" applyBorder="1" applyAlignment="1">
      <alignment horizontal="center" vertical="center"/>
    </xf>
    <xf numFmtId="44" fontId="20" fillId="3" borderId="10" xfId="24" applyFont="1" applyFill="1" applyBorder="1" applyAlignment="1">
      <alignment horizontal="center" vertical="center" wrapText="1"/>
    </xf>
    <xf numFmtId="44" fontId="20" fillId="3" borderId="15" xfId="24" applyFont="1" applyFill="1" applyBorder="1" applyAlignment="1">
      <alignment horizontal="center" vertical="center" wrapText="1"/>
    </xf>
    <xf numFmtId="40" fontId="29" fillId="10" borderId="11" xfId="0" applyFont="1" applyFill="1" applyBorder="1" applyAlignment="1">
      <alignment horizontal="left" vertical="center" wrapText="1"/>
    </xf>
    <xf numFmtId="40" fontId="29" fillId="10" borderId="12" xfId="0" applyFont="1" applyFill="1" applyBorder="1">
      <alignment horizontal="center" vertical="center" wrapText="1"/>
    </xf>
    <xf numFmtId="40" fontId="29" fillId="10" borderId="13" xfId="0" applyFont="1" applyFill="1" applyBorder="1">
      <alignment horizontal="center" vertical="center" wrapText="1"/>
    </xf>
    <xf numFmtId="40" fontId="32" fillId="3" borderId="0" xfId="0" applyFont="1" applyFill="1">
      <alignment horizontal="center" vertical="center" wrapText="1"/>
    </xf>
    <xf numFmtId="40" fontId="32" fillId="0" borderId="0" xfId="0" applyFont="1">
      <alignment horizontal="center" vertical="center" wrapText="1"/>
    </xf>
    <xf numFmtId="40" fontId="20" fillId="3" borderId="0" xfId="0" applyFont="1" applyFill="1" applyAlignment="1">
      <alignment vertical="center"/>
    </xf>
    <xf numFmtId="40" fontId="28" fillId="3" borderId="0" xfId="0" applyFont="1" applyFill="1">
      <alignment horizontal="center" vertical="center" wrapText="1"/>
    </xf>
    <xf numFmtId="40" fontId="28" fillId="0" borderId="0" xfId="0" applyFont="1">
      <alignment horizontal="center" vertical="center" wrapText="1"/>
    </xf>
    <xf numFmtId="40" fontId="20" fillId="3" borderId="10" xfId="0" applyFont="1" applyFill="1" applyBorder="1" applyAlignment="1">
      <alignment horizontal="left" vertical="center"/>
    </xf>
    <xf numFmtId="40" fontId="20" fillId="8" borderId="10" xfId="0" applyFont="1" applyFill="1" applyBorder="1" applyAlignment="1">
      <alignment horizontal="left" vertical="center"/>
    </xf>
    <xf numFmtId="40" fontId="20" fillId="8" borderId="10" xfId="0" applyFont="1" applyFill="1" applyBorder="1" applyAlignment="1">
      <alignment horizontal="center" vertical="center"/>
    </xf>
    <xf numFmtId="44" fontId="20" fillId="8" borderId="10" xfId="24" applyFont="1" applyFill="1" applyBorder="1" applyAlignment="1">
      <alignment horizontal="center" vertical="center" wrapText="1"/>
    </xf>
    <xf numFmtId="40" fontId="32" fillId="3" borderId="10" xfId="0" applyFont="1" applyFill="1" applyBorder="1" applyAlignment="1">
      <alignment horizontal="left" vertical="center"/>
    </xf>
    <xf numFmtId="40" fontId="32" fillId="3" borderId="10" xfId="0" applyFont="1" applyFill="1" applyBorder="1" applyAlignment="1">
      <alignment horizontal="center" vertical="center"/>
    </xf>
    <xf numFmtId="44" fontId="32" fillId="3" borderId="10" xfId="0" applyNumberFormat="1" applyFont="1" applyFill="1" applyBorder="1">
      <alignment horizontal="center" vertical="center" wrapText="1"/>
    </xf>
    <xf numFmtId="44" fontId="20" fillId="8" borderId="10" xfId="0" applyNumberFormat="1" applyFont="1" applyFill="1" applyBorder="1">
      <alignment horizontal="center" vertical="center" wrapText="1"/>
    </xf>
    <xf numFmtId="40" fontId="32" fillId="8" borderId="10" xfId="0" applyFont="1" applyFill="1" applyBorder="1" applyAlignment="1">
      <alignment horizontal="left" vertical="center"/>
    </xf>
    <xf numFmtId="40" fontId="32" fillId="8" borderId="10" xfId="0" applyFont="1" applyFill="1" applyBorder="1" applyAlignment="1">
      <alignment horizontal="center" vertical="center"/>
    </xf>
    <xf numFmtId="44" fontId="32" fillId="8" borderId="10" xfId="0" applyNumberFormat="1" applyFont="1" applyFill="1" applyBorder="1">
      <alignment horizontal="center" vertical="center" wrapText="1"/>
    </xf>
    <xf numFmtId="40" fontId="20" fillId="8" borderId="14" xfId="0" applyFont="1" applyFill="1" applyBorder="1" applyAlignment="1">
      <alignment horizontal="left" vertical="center"/>
    </xf>
    <xf numFmtId="44" fontId="20" fillId="8" borderId="15" xfId="24" applyFont="1" applyFill="1" applyBorder="1" applyAlignment="1">
      <alignment horizontal="center" vertical="center" wrapText="1"/>
    </xf>
    <xf numFmtId="40" fontId="32" fillId="3" borderId="16" xfId="0" applyFont="1" applyFill="1" applyBorder="1" applyAlignment="1">
      <alignment horizontal="left" vertical="center"/>
    </xf>
    <xf numFmtId="40" fontId="32" fillId="3" borderId="17" xfId="0" applyFont="1" applyFill="1" applyBorder="1" applyAlignment="1">
      <alignment horizontal="center" vertical="center"/>
    </xf>
    <xf numFmtId="44" fontId="32" fillId="3" borderId="17" xfId="0" applyNumberFormat="1" applyFont="1" applyFill="1" applyBorder="1">
      <alignment horizontal="center" vertical="center" wrapText="1"/>
    </xf>
    <xf numFmtId="44" fontId="32" fillId="3" borderId="18" xfId="0" applyNumberFormat="1" applyFont="1" applyFill="1" applyBorder="1">
      <alignment horizontal="center" vertical="center" wrapText="1"/>
    </xf>
    <xf numFmtId="40" fontId="29" fillId="10" borderId="10" xfId="0" applyFont="1" applyFill="1" applyBorder="1" applyAlignment="1">
      <alignment horizontal="left" vertical="center" wrapText="1"/>
    </xf>
    <xf numFmtId="40" fontId="29" fillId="10" borderId="10" xfId="0" applyFont="1" applyFill="1" applyBorder="1">
      <alignment horizontal="center" vertical="center" wrapText="1"/>
    </xf>
    <xf numFmtId="40" fontId="27" fillId="8" borderId="10" xfId="0" applyFont="1" applyFill="1" applyBorder="1" applyAlignment="1">
      <alignment horizontal="left" vertical="center" wrapText="1"/>
    </xf>
    <xf numFmtId="168" fontId="20" fillId="3" borderId="10" xfId="0" applyNumberFormat="1" applyFont="1" applyFill="1" applyBorder="1" applyAlignment="1">
      <alignment horizontal="left" vertical="center"/>
    </xf>
    <xf numFmtId="168" fontId="20" fillId="8" borderId="10" xfId="0" applyNumberFormat="1" applyFont="1" applyFill="1" applyBorder="1" applyAlignment="1">
      <alignment horizontal="left" vertical="center"/>
    </xf>
    <xf numFmtId="44" fontId="19" fillId="3" borderId="0" xfId="24" applyFont="1" applyFill="1" applyBorder="1" applyAlignment="1">
      <alignment horizontal="center" vertical="center" wrapText="1"/>
    </xf>
    <xf numFmtId="165" fontId="20" fillId="3" borderId="0" xfId="10" applyFont="1" applyFill="1" applyBorder="1" applyAlignment="1">
      <alignment horizontal="center" vertical="center"/>
    </xf>
    <xf numFmtId="0" fontId="36" fillId="3" borderId="0" xfId="1" applyFont="1" applyFill="1"/>
    <xf numFmtId="44" fontId="19" fillId="3" borderId="10" xfId="24" applyFont="1" applyFill="1" applyBorder="1" applyAlignment="1">
      <alignment horizontal="center" vertical="center" wrapText="1"/>
    </xf>
    <xf numFmtId="165" fontId="20" fillId="3" borderId="10" xfId="10" applyFont="1" applyFill="1" applyBorder="1" applyAlignment="1">
      <alignment horizontal="center" vertical="center"/>
    </xf>
    <xf numFmtId="44" fontId="31" fillId="3" borderId="10" xfId="24" applyFont="1" applyFill="1" applyBorder="1" applyAlignment="1">
      <alignment horizontal="center" vertical="center" wrapText="1"/>
    </xf>
    <xf numFmtId="44" fontId="34" fillId="3" borderId="10" xfId="24" applyFont="1" applyFill="1" applyBorder="1" applyAlignment="1">
      <alignment horizontal="center" vertical="center" wrapText="1"/>
    </xf>
    <xf numFmtId="44" fontId="19" fillId="8" borderId="10" xfId="24" applyFont="1" applyFill="1" applyBorder="1" applyAlignment="1">
      <alignment horizontal="center" vertical="center" wrapText="1"/>
    </xf>
    <xf numFmtId="165" fontId="19" fillId="8" borderId="10" xfId="10" applyFont="1" applyFill="1" applyBorder="1" applyAlignment="1">
      <alignment horizontal="center" vertical="center"/>
    </xf>
    <xf numFmtId="44" fontId="26" fillId="9" borderId="10" xfId="0" applyNumberFormat="1" applyFont="1" applyFill="1" applyBorder="1">
      <alignment horizontal="center" vertical="center" wrapText="1"/>
    </xf>
    <xf numFmtId="44" fontId="26" fillId="9" borderId="10" xfId="24" applyFont="1" applyFill="1" applyBorder="1" applyAlignment="1">
      <alignment horizontal="center" vertical="center" wrapText="1"/>
    </xf>
    <xf numFmtId="40" fontId="29" fillId="10" borderId="10" xfId="4" applyNumberFormat="1" applyFont="1" applyFill="1" applyBorder="1" applyAlignment="1">
      <alignment horizontal="center" vertical="center" wrapText="1"/>
    </xf>
    <xf numFmtId="40" fontId="30" fillId="10" borderId="10" xfId="0" applyFont="1" applyFill="1" applyBorder="1">
      <alignment horizontal="center" vertical="center" wrapText="1"/>
    </xf>
    <xf numFmtId="40" fontId="20" fillId="3" borderId="0" xfId="0" applyFont="1" applyFill="1" applyAlignment="1">
      <alignment horizontal="left" vertical="center" wrapText="1" indent="1"/>
    </xf>
    <xf numFmtId="40" fontId="29" fillId="10" borderId="10" xfId="4" applyNumberFormat="1" applyFont="1" applyFill="1" applyBorder="1" applyAlignment="1">
      <alignment horizontal="left" vertical="center" indent="2"/>
    </xf>
    <xf numFmtId="40" fontId="20" fillId="3" borderId="10" xfId="12" applyNumberFormat="1" applyFont="1" applyFill="1" applyBorder="1" applyAlignment="1">
      <alignment horizontal="left" vertical="center" indent="2"/>
    </xf>
    <xf numFmtId="40" fontId="20" fillId="8" borderId="10" xfId="12" applyNumberFormat="1" applyFont="1" applyFill="1" applyBorder="1" applyAlignment="1">
      <alignment horizontal="left" vertical="center" indent="2"/>
    </xf>
    <xf numFmtId="40" fontId="35" fillId="3" borderId="10" xfId="0" applyFont="1" applyFill="1" applyBorder="1" applyAlignment="1">
      <alignment horizontal="left" vertical="center" indent="2"/>
    </xf>
    <xf numFmtId="40" fontId="35" fillId="3" borderId="0" xfId="0" applyFont="1" applyFill="1" applyAlignment="1">
      <alignment horizontal="left" vertical="center" indent="2"/>
    </xf>
    <xf numFmtId="40" fontId="30" fillId="10" borderId="10" xfId="0" applyFont="1" applyFill="1" applyBorder="1" applyAlignment="1">
      <alignment horizontal="left" vertical="center" wrapText="1" indent="1"/>
    </xf>
    <xf numFmtId="40" fontId="26" fillId="9" borderId="10" xfId="0" applyFont="1" applyFill="1" applyBorder="1" applyAlignment="1">
      <alignment horizontal="left" vertical="center" indent="1"/>
    </xf>
    <xf numFmtId="40" fontId="31" fillId="3" borderId="10" xfId="0" applyFont="1" applyFill="1" applyBorder="1" applyAlignment="1">
      <alignment horizontal="left" vertical="center" indent="1"/>
    </xf>
    <xf numFmtId="40" fontId="31" fillId="8" borderId="10" xfId="0" applyFont="1" applyFill="1" applyBorder="1" applyAlignment="1">
      <alignment horizontal="left" vertical="center" indent="1"/>
    </xf>
    <xf numFmtId="44" fontId="31" fillId="8" borderId="10" xfId="24" applyFont="1" applyFill="1" applyBorder="1" applyAlignment="1">
      <alignment horizontal="center" vertical="center" wrapText="1"/>
    </xf>
    <xf numFmtId="44" fontId="34" fillId="8" borderId="10" xfId="24" applyFont="1" applyFill="1" applyBorder="1" applyAlignment="1">
      <alignment horizontal="center" vertical="center" wrapText="1"/>
    </xf>
    <xf numFmtId="40" fontId="38" fillId="3" borderId="10" xfId="0" applyFont="1" applyFill="1" applyBorder="1" applyAlignment="1">
      <alignment horizontal="left" vertical="center" indent="1"/>
    </xf>
    <xf numFmtId="40" fontId="37" fillId="3" borderId="7" xfId="0" applyFont="1" applyFill="1" applyBorder="1">
      <alignment horizontal="center" vertical="center" wrapText="1"/>
    </xf>
    <xf numFmtId="40" fontId="37" fillId="3" borderId="8" xfId="0" applyFont="1" applyFill="1" applyBorder="1">
      <alignment horizontal="center" vertical="center" wrapText="1"/>
    </xf>
    <xf numFmtId="40" fontId="37" fillId="3" borderId="9" xfId="0" applyFont="1" applyFill="1" applyBorder="1">
      <alignment horizontal="center" vertical="center" wrapText="1"/>
    </xf>
    <xf numFmtId="40" fontId="17" fillId="3" borderId="10" xfId="0" applyFont="1" applyFill="1" applyBorder="1">
      <alignment horizontal="center" vertical="center" wrapText="1"/>
    </xf>
    <xf numFmtId="40" fontId="39" fillId="3" borderId="7" xfId="0" applyFont="1" applyFill="1" applyBorder="1">
      <alignment horizontal="center" vertical="center" wrapText="1"/>
    </xf>
    <xf numFmtId="40" fontId="39" fillId="3" borderId="8" xfId="0" applyFont="1" applyFill="1" applyBorder="1">
      <alignment horizontal="center" vertical="center" wrapText="1"/>
    </xf>
    <xf numFmtId="40" fontId="39" fillId="3" borderId="9" xfId="0" applyFont="1" applyFill="1" applyBorder="1">
      <alignment horizontal="center" vertical="center" wrapText="1"/>
    </xf>
    <xf numFmtId="40" fontId="27" fillId="8" borderId="15" xfId="0" applyFont="1" applyFill="1" applyBorder="1">
      <alignment horizontal="center" vertical="center" wrapText="1"/>
    </xf>
    <xf numFmtId="40" fontId="27" fillId="8" borderId="14" xfId="0" applyFont="1" applyFill="1" applyBorder="1">
      <alignment horizontal="center" vertical="center" wrapText="1"/>
    </xf>
    <xf numFmtId="40" fontId="33" fillId="11" borderId="10" xfId="0" applyFont="1" applyFill="1" applyBorder="1">
      <alignment horizontal="center" vertical="center" wrapText="1"/>
    </xf>
    <xf numFmtId="40" fontId="33" fillId="11" borderId="15" xfId="0" applyFont="1" applyFill="1" applyBorder="1">
      <alignment horizontal="center" vertical="center" wrapText="1"/>
    </xf>
    <xf numFmtId="40" fontId="33" fillId="11" borderId="19" xfId="0" applyFont="1" applyFill="1" applyBorder="1">
      <alignment horizontal="center" vertical="center" wrapText="1"/>
    </xf>
    <xf numFmtId="40" fontId="33" fillId="11" borderId="14" xfId="0" applyFont="1" applyFill="1" applyBorder="1">
      <alignment horizontal="center" vertical="center" wrapText="1"/>
    </xf>
  </cellXfs>
  <cellStyles count="25">
    <cellStyle name="60% - Accent4" xfId="3" builtinId="44" customBuiltin="1"/>
    <cellStyle name="Amount" xfId="21" xr:uid="{54CC64B0-939B-4A01-9040-95A3DA8C1CD1}"/>
    <cellStyle name="Comma" xfId="9" builtinId="3" customBuiltin="1"/>
    <cellStyle name="Currency" xfId="24" builtinId="4"/>
    <cellStyle name="Date" xfId="11" xr:uid="{00000000-0005-0000-0000-000003000000}"/>
    <cellStyle name="Date 2" xfId="23" xr:uid="{8CF60F69-1270-4398-9C5B-D6731B748598}"/>
    <cellStyle name="Heading 1" xfId="4" builtinId="16" customBuiltin="1"/>
    <cellStyle name="Heading 1 2" xfId="16" xr:uid="{2AF2BEC4-D872-4192-886F-468C4B636A66}"/>
    <cellStyle name="Heading 2" xfId="5" builtinId="17" customBuiltin="1"/>
    <cellStyle name="Heading 2 2" xfId="17" xr:uid="{406A93BB-7EC4-4A06-BB88-25DC873CB170}"/>
    <cellStyle name="Heading 3" xfId="6" builtinId="18" customBuiltin="1"/>
    <cellStyle name="Heading 3 2" xfId="18" xr:uid="{082BF479-28B0-4D1E-84E1-DE3EE4514F31}"/>
    <cellStyle name="Heading 4" xfId="2" builtinId="19" customBuiltin="1"/>
    <cellStyle name="Heading 4 2" xfId="19" xr:uid="{4B336E5A-E772-412D-85AB-78D52FE7D6C2}"/>
    <cellStyle name="Input" xfId="12" builtinId="20" customBuiltin="1"/>
    <cellStyle name="Item" xfId="22" xr:uid="{C86FE3BF-B7A1-4FD4-B40E-A09B80410965}"/>
    <cellStyle name="Normal" xfId="0" builtinId="0" customBuiltin="1"/>
    <cellStyle name="Normal 2" xfId="14" xr:uid="{0F2154B9-2534-49C8-9F30-09DDDAE9B395}"/>
    <cellStyle name="Output" xfId="13" builtinId="21" customBuiltin="1"/>
    <cellStyle name="Percent" xfId="10" builtinId="5" customBuiltin="1"/>
    <cellStyle name="Title" xfId="1" builtinId="15" customBuiltin="1"/>
    <cellStyle name="Title 2" xfId="15" xr:uid="{2D9542AF-7A34-47F6-97DC-699BE4A38E84}"/>
    <cellStyle name="Total" xfId="7" builtinId="25" customBuiltin="1"/>
    <cellStyle name="Totals" xfId="20" xr:uid="{D654A5CE-240D-4A83-994E-010357E98AD0}"/>
    <cellStyle name="Warning Text" xfId="8" builtinId="11" customBuiltin="1"/>
  </cellStyles>
  <dxfs count="27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9" tint="-0.249977111117893"/>
        </left>
        <right/>
        <top style="thin">
          <color theme="9" tint="-0.249977111117893"/>
        </top>
        <bottom style="thin">
          <color theme="9" tint="-0.249977111117893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9" tint="-0.249977111117893"/>
        </left>
        <right style="thin">
          <color theme="9" tint="-0.249977111117893"/>
        </right>
        <top style="thin">
          <color theme="9" tint="-0.249977111117893"/>
        </top>
        <bottom style="thin">
          <color theme="9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9" tint="-0.249977111117893"/>
        </left>
        <right style="thin">
          <color theme="9" tint="-0.249977111117893"/>
        </right>
        <top style="thin">
          <color theme="9" tint="-0.249977111117893"/>
        </top>
        <bottom style="thin">
          <color theme="9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theme="9" tint="-0.249977111117893"/>
        </right>
        <top style="thin">
          <color theme="9" tint="-0.249977111117893"/>
        </top>
        <bottom style="thin">
          <color theme="9" tint="-0.249977111117893"/>
        </bottom>
      </border>
    </dxf>
    <dxf>
      <font>
        <strike val="0"/>
        <outline val="0"/>
        <shadow val="0"/>
        <vertAlign val="baseline"/>
        <color theme="1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relativeIndent="1" justifyLastLine="0" shrinkToFit="0" readingOrder="0"/>
      <border diagonalUp="0" diagonalDown="0" outline="0">
        <left/>
        <right style="thin">
          <color theme="9" tint="-0.249977111117893"/>
        </right>
        <top style="thin">
          <color theme="9" tint="-0.249977111117893"/>
        </top>
        <bottom style="thin">
          <color theme="9" tint="-0.249977111117893"/>
        </bottom>
      </border>
    </dxf>
    <dxf>
      <border outline="0">
        <right style="thin">
          <color rgb="FF5588A5"/>
        </right>
        <top style="thin">
          <color rgb="FF5588A5"/>
        </top>
        <bottom style="thin">
          <color rgb="FF5588A5"/>
        </bottom>
      </border>
    </dxf>
    <dxf>
      <font>
        <strike val="0"/>
        <outline val="0"/>
        <shadow val="0"/>
        <vertAlign val="baseline"/>
        <color theme="1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Century Gothic"/>
        <family val="2"/>
        <scheme val="none"/>
      </font>
      <fill>
        <patternFill patternType="solid">
          <fgColor indexed="64"/>
          <bgColor theme="9" tint="-0.249977111117893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theme="9" tint="-0.249977111117893"/>
        </left>
        <right style="thin">
          <color theme="9" tint="-0.24997711111789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9" tint="-0.249977111117893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numFmt numFmtId="8" formatCode="#,##0.00_);[Red]\(#,##0.00\)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9" tint="-0.249977111117893"/>
        </left>
        <right/>
        <top style="thin">
          <color theme="9" tint="-0.249977111117893"/>
        </top>
        <bottom style="thin">
          <color theme="9" tint="-0.249977111117893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9" tint="-0.249977111117893"/>
        </left>
        <right style="thin">
          <color theme="9" tint="-0.249977111117893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9" tint="-0.249977111117893"/>
        </left>
        <right style="thin">
          <color theme="9" tint="-0.249977111117893"/>
        </right>
        <top style="thin">
          <color theme="9" tint="-0.249977111117893"/>
        </top>
        <bottom style="thin">
          <color theme="9" tint="-0.249977111117893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9" tint="-0.249977111117893"/>
        </left>
        <right style="thin">
          <color theme="9" tint="-0.249977111117893"/>
        </right>
        <top/>
        <bottom/>
      </border>
    </dxf>
    <dxf>
      <font>
        <strike val="0"/>
        <outline val="0"/>
        <shadow val="0"/>
        <vertAlign val="baseline"/>
        <sz val="11"/>
        <color theme="1"/>
        <name val="Century Gothic"/>
        <family val="2"/>
        <scheme val="none"/>
      </font>
      <fill>
        <patternFill>
          <fgColor indexed="64"/>
          <bgColor theme="0"/>
        </patternFill>
      </fill>
      <border diagonalUp="0" diagonalDown="0" outline="0">
        <left style="thin">
          <color theme="9" tint="-0.249977111117893"/>
        </left>
        <right style="thin">
          <color theme="9" tint="-0.249977111117893"/>
        </right>
        <top style="thin">
          <color theme="9" tint="-0.249977111117893"/>
        </top>
        <bottom style="thin">
          <color theme="9" tint="-0.249977111117893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9" tint="-0.249977111117893"/>
        </left>
        <right style="thin">
          <color theme="9" tint="-0.249977111117893"/>
        </right>
        <top/>
        <bottom/>
      </border>
    </dxf>
    <dxf>
      <font>
        <strike val="0"/>
        <outline val="0"/>
        <shadow val="0"/>
        <vertAlign val="baseline"/>
        <sz val="11"/>
        <color theme="1"/>
        <name val="Century Gothic"/>
        <family val="2"/>
        <scheme val="none"/>
      </font>
      <fill>
        <patternFill>
          <fgColor indexed="64"/>
          <bgColor theme="0"/>
        </patternFill>
      </fill>
      <border diagonalUp="0" diagonalDown="0" outline="0">
        <left/>
        <right style="thin">
          <color theme="9" tint="-0.249977111117893"/>
        </right>
        <top style="thin">
          <color theme="9" tint="-0.249977111117893"/>
        </top>
        <bottom style="thin">
          <color theme="9" tint="-0.249977111117893"/>
        </bottom>
      </border>
    </dxf>
    <dxf>
      <font>
        <b/>
        <i val="0"/>
        <strike val="0"/>
        <condense val="0"/>
        <extend val="0"/>
        <outline val="0"/>
        <shadow val="0"/>
        <u/>
        <vertAlign val="baseline"/>
        <sz val="11"/>
        <color theme="1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relativeIndent="1" justifyLastLine="0" shrinkToFit="0" readingOrder="0"/>
      <border diagonalUp="0" diagonalDown="0" outline="0">
        <left/>
        <right style="thin">
          <color theme="9" tint="-0.249977111117893"/>
        </right>
        <top/>
        <bottom/>
      </border>
    </dxf>
    <dxf>
      <font>
        <strike val="0"/>
        <outline val="0"/>
        <shadow val="0"/>
        <vertAlign val="baseline"/>
        <sz val="11"/>
        <color theme="1"/>
        <name val="Century Gothic"/>
        <family val="2"/>
        <scheme val="none"/>
      </font>
      <fill>
        <patternFill>
          <fgColor indexed="64"/>
          <bgColor theme="0"/>
        </patternFill>
      </fill>
      <alignment horizontal="left" vertical="center" textRotation="0" relativeIndent="1" justifyLastLine="0" shrinkToFit="0" readingOrder="0"/>
      <border diagonalUp="0" diagonalDown="0" outline="0">
        <left/>
        <right style="thin">
          <color theme="9" tint="-0.249977111117893"/>
        </right>
        <top style="thin">
          <color theme="9" tint="-0.249977111117893"/>
        </top>
        <bottom style="thin">
          <color theme="9" tint="-0.249977111117893"/>
        </bottom>
      </border>
    </dxf>
    <dxf>
      <font>
        <b/>
        <strike val="0"/>
        <outline val="0"/>
        <shadow val="0"/>
        <u/>
        <vertAlign val="baseline"/>
        <sz val="11"/>
        <color theme="1"/>
        <name val="Century Gothic"/>
        <family val="2"/>
        <scheme val="none"/>
      </font>
      <fill>
        <patternFill>
          <fgColor indexed="64"/>
          <bgColor theme="0"/>
        </patternFill>
      </fill>
      <border diagonalUp="0" diagonalDown="0">
        <left style="thin">
          <color theme="9" tint="-0.249977111117893"/>
        </left>
        <right style="thin">
          <color theme="9" tint="-0.249977111117893"/>
        </right>
        <top/>
        <bottom/>
        <vertical style="thin">
          <color theme="9" tint="-0.249977111117893"/>
        </vertical>
        <horizontal style="thin">
          <color theme="9" tint="-0.24997711111789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4"/>
        <color theme="0"/>
        <name val="Century Gothic"/>
        <family val="2"/>
        <scheme val="none"/>
      </font>
      <fill>
        <patternFill patternType="solid">
          <fgColor indexed="64"/>
          <bgColor theme="9" tint="-0.249977111117893"/>
        </patternFill>
      </fill>
      <border diagonalUp="0" diagonalDown="0" outline="0">
        <left style="thin">
          <color theme="9" tint="-0.249977111117893"/>
        </left>
        <right style="thin">
          <color theme="9" tint="-0.249977111117893"/>
        </right>
        <top/>
        <bottom/>
      </border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DA000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DA000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DA000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DA000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DA0000"/>
      </font>
    </dxf>
    <dxf>
      <font>
        <color rgb="FFDA0000"/>
      </font>
    </dxf>
    <dxf>
      <font>
        <color rgb="FFDA0000"/>
      </font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fill>
        <patternFill patternType="solid">
          <fgColor indexed="64"/>
          <bgColor rgb="FF1B8381"/>
        </patternFill>
      </fill>
    </dxf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>
        <left style="thin">
          <color theme="9" tint="-0.249977111117893"/>
        </left>
        <right/>
        <top/>
        <bottom/>
        <vertical style="thin">
          <color theme="9" tint="-0.249977111117893"/>
        </vertical>
        <horizontal style="thin">
          <color theme="9" tint="-0.249977111117893"/>
        </horizontal>
      </border>
    </dxf>
    <dxf>
      <font>
        <strike val="0"/>
        <outline val="0"/>
        <shadow val="0"/>
        <u val="none"/>
        <vertAlign val="baseline"/>
        <color theme="1"/>
        <name val="Century Gothic"/>
        <family val="2"/>
        <scheme val="none"/>
      </font>
      <fill>
        <patternFill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>
        <left style="thin">
          <color theme="9" tint="-0.249977111117893"/>
        </left>
        <right/>
        <top style="thin">
          <color theme="9" tint="-0.249977111117893"/>
        </top>
        <bottom style="thin">
          <color theme="9" tint="-0.249977111117893"/>
        </bottom>
        <vertical style="thin">
          <color theme="9" tint="-0.249977111117893"/>
        </vertical>
        <horizontal style="thin">
          <color theme="9" tint="-0.249977111117893"/>
        </horizontal>
      </border>
    </dxf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>
        <left style="thin">
          <color theme="9" tint="-0.249977111117893"/>
        </left>
        <right style="thin">
          <color theme="9" tint="-0.249977111117893"/>
        </right>
        <top/>
        <bottom/>
        <vertical style="thin">
          <color theme="9" tint="-0.249977111117893"/>
        </vertical>
        <horizontal style="thin">
          <color theme="9" tint="-0.249977111117893"/>
        </horizontal>
      </border>
    </dxf>
    <dxf>
      <font>
        <strike val="0"/>
        <outline val="0"/>
        <shadow val="0"/>
        <u val="none"/>
        <vertAlign val="baseline"/>
        <color theme="1"/>
        <name val="Century Gothic"/>
        <family val="2"/>
        <scheme val="none"/>
      </font>
      <fill>
        <patternFill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>
        <left style="thin">
          <color theme="9" tint="-0.249977111117893"/>
        </left>
        <right style="thin">
          <color theme="9" tint="-0.249977111117893"/>
        </right>
        <top style="thin">
          <color theme="9" tint="-0.249977111117893"/>
        </top>
        <bottom style="thin">
          <color theme="9" tint="-0.249977111117893"/>
        </bottom>
        <vertical style="thin">
          <color theme="9" tint="-0.249977111117893"/>
        </vertical>
        <horizontal style="thin">
          <color theme="9" tint="-0.249977111117893"/>
        </horizontal>
      </border>
    </dxf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>
        <left style="thin">
          <color theme="9" tint="-0.249977111117893"/>
        </left>
        <right style="thin">
          <color theme="9" tint="-0.249977111117893"/>
        </right>
        <top/>
        <bottom/>
        <vertical style="thin">
          <color theme="9" tint="-0.249977111117893"/>
        </vertical>
        <horizontal style="thin">
          <color theme="9" tint="-0.249977111117893"/>
        </horizontal>
      </border>
    </dxf>
    <dxf>
      <font>
        <strike val="0"/>
        <outline val="0"/>
        <shadow val="0"/>
        <u val="none"/>
        <vertAlign val="baseline"/>
        <color theme="1"/>
        <name val="Century Gothic"/>
        <family val="2"/>
        <scheme val="none"/>
      </font>
      <fill>
        <patternFill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>
        <left style="thin">
          <color theme="9" tint="-0.249977111117893"/>
        </left>
        <right style="thin">
          <color theme="9" tint="-0.249977111117893"/>
        </right>
        <top style="thin">
          <color theme="9" tint="-0.249977111117893"/>
        </top>
        <bottom style="thin">
          <color theme="9" tint="-0.249977111117893"/>
        </bottom>
        <vertical style="thin">
          <color theme="9" tint="-0.249977111117893"/>
        </vertical>
        <horizontal style="thin">
          <color theme="9" tint="-0.249977111117893"/>
        </horizontal>
      </border>
    </dxf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9" tint="-0.249977111117893"/>
        </left>
        <right style="thin">
          <color theme="9" tint="-0.249977111117893"/>
        </right>
        <top/>
        <bottom/>
        <vertical style="thin">
          <color theme="9" tint="-0.249977111117893"/>
        </vertical>
        <horizontal style="thin">
          <color theme="9" tint="-0.249977111117893"/>
        </horizontal>
      </border>
    </dxf>
    <dxf>
      <font>
        <strike val="0"/>
        <outline val="0"/>
        <shadow val="0"/>
        <u val="none"/>
        <vertAlign val="baseline"/>
        <color theme="1"/>
        <name val="Century Gothic"/>
        <family val="2"/>
        <scheme val="none"/>
      </font>
      <numFmt numFmtId="8" formatCode="#,##0.00_);[Red]\(#,##0.00\)"/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9" tint="-0.249977111117893"/>
        </left>
        <right style="thin">
          <color theme="9" tint="-0.249977111117893"/>
        </right>
        <top style="thin">
          <color theme="9" tint="-0.249977111117893"/>
        </top>
        <bottom style="thin">
          <color theme="9" tint="-0.249977111117893"/>
        </bottom>
        <vertical style="thin">
          <color theme="9" tint="-0.249977111117893"/>
        </vertical>
        <horizontal style="thin">
          <color theme="9" tint="-0.249977111117893"/>
        </horizontal>
      </border>
    </dxf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>
        <left/>
        <right style="thin">
          <color theme="9" tint="-0.249977111117893"/>
        </right>
        <top/>
        <bottom/>
        <vertical style="thin">
          <color theme="9" tint="-0.249977111117893"/>
        </vertical>
        <horizontal style="thin">
          <color theme="9" tint="-0.249977111117893"/>
        </horizontal>
      </border>
    </dxf>
    <dxf>
      <font>
        <strike val="0"/>
        <outline val="0"/>
        <shadow val="0"/>
        <u val="none"/>
        <vertAlign val="baseline"/>
        <color theme="1"/>
        <name val="Century Gothic"/>
        <family val="2"/>
        <scheme val="none"/>
      </font>
      <fill>
        <patternFill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>
        <left/>
        <right style="thin">
          <color theme="9" tint="-0.249977111117893"/>
        </right>
        <top style="thin">
          <color theme="9" tint="-0.249977111117893"/>
        </top>
        <bottom style="thin">
          <color theme="9" tint="-0.249977111117893"/>
        </bottom>
        <vertical style="thin">
          <color theme="9" tint="-0.249977111117893"/>
        </vertical>
        <horizontal style="thin">
          <color theme="9" tint="-0.249977111117893"/>
        </horizontal>
      </border>
    </dxf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>
        <left style="thin">
          <color theme="9" tint="-0.249977111117893"/>
        </left>
        <right style="thin">
          <color theme="9" tint="-0.249977111117893"/>
        </right>
        <top/>
        <bottom/>
        <vertical style="thin">
          <color theme="9" tint="-0.249977111117893"/>
        </vertical>
        <horizontal style="thin">
          <color theme="9" tint="-0.249977111117893"/>
        </horizontal>
      </border>
    </dxf>
    <dxf>
      <font>
        <strike val="0"/>
        <outline val="0"/>
        <shadow val="0"/>
        <u val="none"/>
        <vertAlign val="baseline"/>
        <color theme="1"/>
        <name val="Century Gothic"/>
        <family val="2"/>
        <scheme val="none"/>
      </font>
      <fill>
        <patternFill>
          <fgColor indexed="64"/>
          <bgColor theme="0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0"/>
        <name val="Century Gothic"/>
        <family val="2"/>
        <scheme val="none"/>
      </font>
      <fill>
        <patternFill patternType="solid">
          <fgColor indexed="64"/>
          <bgColor theme="9" tint="-0.249977111117893"/>
        </patternFill>
      </fill>
      <alignment horizontal="center" vertical="center" textRotation="0" indent="0" justifyLastLine="0" shrinkToFit="0" readingOrder="0"/>
      <border diagonalUp="0" diagonalDown="0">
        <left style="thin">
          <color theme="9" tint="-0.249977111117893"/>
        </left>
        <right style="thin">
          <color theme="9" tint="-0.249977111117893"/>
        </right>
        <top/>
        <bottom/>
        <vertical style="thin">
          <color theme="9" tint="-0.249977111117893"/>
        </vertical>
        <horizontal style="thin">
          <color theme="9" tint="-0.249977111117893"/>
        </horizontal>
      </border>
    </dxf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>
        <left style="thin">
          <color theme="9" tint="-0.249977111117893"/>
        </left>
        <right/>
        <top/>
        <bottom/>
        <vertical style="thin">
          <color theme="9" tint="-0.249977111117893"/>
        </vertical>
        <horizontal style="thin">
          <color theme="9" tint="-0.249977111117893"/>
        </horizontal>
      </border>
    </dxf>
    <dxf>
      <font>
        <strike val="0"/>
        <outline val="0"/>
        <shadow val="0"/>
        <u val="none"/>
        <vertAlign val="baseline"/>
        <color theme="1"/>
        <name val="Century Gothic"/>
        <family val="2"/>
        <scheme val="none"/>
      </font>
      <fill>
        <patternFill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>
        <left style="thin">
          <color theme="9" tint="-0.249977111117893"/>
        </left>
        <right/>
        <top style="thin">
          <color theme="9" tint="-0.249977111117893"/>
        </top>
        <bottom style="thin">
          <color theme="9" tint="-0.249977111117893"/>
        </bottom>
        <vertical style="thin">
          <color theme="9" tint="-0.249977111117893"/>
        </vertical>
        <horizontal style="thin">
          <color theme="9" tint="-0.249977111117893"/>
        </horizontal>
      </border>
    </dxf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>
        <left style="thin">
          <color theme="9" tint="-0.249977111117893"/>
        </left>
        <right style="thin">
          <color theme="9" tint="-0.249977111117893"/>
        </right>
        <top/>
        <bottom/>
        <vertical style="thin">
          <color theme="9" tint="-0.249977111117893"/>
        </vertical>
        <horizontal style="thin">
          <color theme="9" tint="-0.249977111117893"/>
        </horizontal>
      </border>
    </dxf>
    <dxf>
      <font>
        <strike val="0"/>
        <outline val="0"/>
        <shadow val="0"/>
        <u val="none"/>
        <vertAlign val="baseline"/>
        <color theme="1"/>
        <name val="Century Gothic"/>
        <family val="2"/>
        <scheme val="none"/>
      </font>
      <fill>
        <patternFill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>
        <left style="thin">
          <color theme="9" tint="-0.249977111117893"/>
        </left>
        <right style="thin">
          <color theme="9" tint="-0.249977111117893"/>
        </right>
        <top style="thin">
          <color theme="9" tint="-0.249977111117893"/>
        </top>
        <bottom style="thin">
          <color theme="9" tint="-0.249977111117893"/>
        </bottom>
        <vertical style="thin">
          <color theme="9" tint="-0.249977111117893"/>
        </vertical>
        <horizontal style="thin">
          <color theme="9" tint="-0.249977111117893"/>
        </horizontal>
      </border>
    </dxf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>
        <left style="thin">
          <color theme="9" tint="-0.249977111117893"/>
        </left>
        <right style="thin">
          <color theme="9" tint="-0.249977111117893"/>
        </right>
        <top/>
        <bottom/>
        <vertical style="thin">
          <color theme="9" tint="-0.249977111117893"/>
        </vertical>
        <horizontal style="thin">
          <color theme="9" tint="-0.249977111117893"/>
        </horizontal>
      </border>
    </dxf>
    <dxf>
      <font>
        <strike val="0"/>
        <outline val="0"/>
        <shadow val="0"/>
        <u val="none"/>
        <vertAlign val="baseline"/>
        <color theme="1"/>
        <name val="Century Gothic"/>
        <family val="2"/>
        <scheme val="none"/>
      </font>
      <fill>
        <patternFill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>
        <left style="thin">
          <color theme="9" tint="-0.249977111117893"/>
        </left>
        <right style="thin">
          <color theme="9" tint="-0.249977111117893"/>
        </right>
        <top style="thin">
          <color theme="9" tint="-0.249977111117893"/>
        </top>
        <bottom style="thin">
          <color theme="9" tint="-0.249977111117893"/>
        </bottom>
        <vertical style="thin">
          <color theme="9" tint="-0.249977111117893"/>
        </vertical>
        <horizontal style="thin">
          <color theme="9" tint="-0.249977111117893"/>
        </horizontal>
      </border>
    </dxf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9" tint="-0.249977111117893"/>
        </left>
        <right style="thin">
          <color theme="9" tint="-0.249977111117893"/>
        </right>
        <top/>
        <bottom/>
        <vertical style="thin">
          <color theme="9" tint="-0.249977111117893"/>
        </vertical>
        <horizontal style="thin">
          <color theme="9" tint="-0.249977111117893"/>
        </horizontal>
      </border>
    </dxf>
    <dxf>
      <font>
        <strike val="0"/>
        <outline val="0"/>
        <shadow val="0"/>
        <u val="none"/>
        <vertAlign val="baseline"/>
        <color theme="1"/>
        <name val="Century Gothic"/>
        <family val="2"/>
        <scheme val="none"/>
      </font>
      <numFmt numFmtId="8" formatCode="#,##0.00_);[Red]\(#,##0.00\)"/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9" tint="-0.249977111117893"/>
        </left>
        <right style="thin">
          <color theme="9" tint="-0.249977111117893"/>
        </right>
        <top style="thin">
          <color theme="9" tint="-0.249977111117893"/>
        </top>
        <bottom style="thin">
          <color theme="9" tint="-0.249977111117893"/>
        </bottom>
        <vertical style="thin">
          <color theme="9" tint="-0.249977111117893"/>
        </vertical>
        <horizontal style="thin">
          <color theme="9" tint="-0.249977111117893"/>
        </horizontal>
      </border>
    </dxf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>
        <left/>
        <right style="thin">
          <color theme="9" tint="-0.249977111117893"/>
        </right>
        <top/>
        <bottom/>
        <vertical style="thin">
          <color theme="9" tint="-0.249977111117893"/>
        </vertical>
        <horizontal style="thin">
          <color theme="9" tint="-0.249977111117893"/>
        </horizontal>
      </border>
    </dxf>
    <dxf>
      <font>
        <strike val="0"/>
        <outline val="0"/>
        <shadow val="0"/>
        <u val="none"/>
        <vertAlign val="baseline"/>
        <color theme="1"/>
        <name val="Century Gothic"/>
        <family val="2"/>
        <scheme val="none"/>
      </font>
      <fill>
        <patternFill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>
        <left/>
        <right style="thin">
          <color theme="9" tint="-0.249977111117893"/>
        </right>
        <top style="thin">
          <color theme="9" tint="-0.249977111117893"/>
        </top>
        <bottom style="thin">
          <color theme="9" tint="-0.249977111117893"/>
        </bottom>
        <vertical style="thin">
          <color theme="9" tint="-0.249977111117893"/>
        </vertical>
        <horizontal style="thin">
          <color theme="9" tint="-0.249977111117893"/>
        </horizontal>
      </border>
    </dxf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>
        <left style="thin">
          <color theme="9" tint="-0.249977111117893"/>
        </left>
        <right style="thin">
          <color theme="9" tint="-0.249977111117893"/>
        </right>
        <top/>
        <bottom/>
        <vertical style="thin">
          <color theme="9" tint="-0.249977111117893"/>
        </vertical>
        <horizontal style="thin">
          <color theme="9" tint="-0.249977111117893"/>
        </horizontal>
      </border>
    </dxf>
    <dxf>
      <font>
        <strike val="0"/>
        <outline val="0"/>
        <shadow val="0"/>
        <u val="none"/>
        <vertAlign val="baseline"/>
        <color theme="1"/>
        <name val="Century Gothic"/>
        <family val="2"/>
        <scheme val="none"/>
      </font>
      <fill>
        <patternFill>
          <fgColor indexed="64"/>
          <bgColor theme="0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0"/>
        <name val="Century Gothic"/>
        <family val="2"/>
        <scheme val="none"/>
      </font>
      <fill>
        <patternFill patternType="solid">
          <fgColor indexed="64"/>
          <bgColor theme="9" tint="-0.249977111117893"/>
        </patternFill>
      </fill>
      <alignment horizontal="center" vertical="center" textRotation="0" indent="0" justifyLastLine="0" shrinkToFit="0" readingOrder="0"/>
      <border diagonalUp="0" diagonalDown="0">
        <left style="thin">
          <color theme="9" tint="-0.249977111117893"/>
        </left>
        <right style="thin">
          <color theme="9" tint="-0.249977111117893"/>
        </right>
        <top/>
        <bottom/>
        <vertical style="thin">
          <color theme="9" tint="-0.249977111117893"/>
        </vertical>
        <horizontal style="thin">
          <color theme="9" tint="-0.249977111117893"/>
        </horizontal>
      </border>
    </dxf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theme="9" tint="0.79998168889431442"/>
        </patternFill>
      </fill>
      <alignment horizontal="center" vertical="center" textRotation="0" indent="0" justifyLastLine="0" shrinkToFit="0" readingOrder="0"/>
      <border diagonalUp="0" diagonalDown="0">
        <left style="thin">
          <color theme="9" tint="-0.249977111117893"/>
        </left>
        <right/>
        <top/>
        <bottom/>
        <vertical style="thin">
          <color theme="9" tint="-0.249977111117893"/>
        </vertical>
        <horizontal style="thin">
          <color theme="9" tint="-0.249977111117893"/>
        </horizontal>
      </border>
    </dxf>
    <dxf>
      <font>
        <strike val="0"/>
        <outline val="0"/>
        <shadow val="0"/>
        <u val="none"/>
        <vertAlign val="baseline"/>
        <color theme="1"/>
        <name val="Century Gothic"/>
        <family val="2"/>
        <scheme val="none"/>
      </font>
      <fill>
        <patternFill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>
        <left style="thin">
          <color theme="9" tint="-0.249977111117893"/>
        </left>
        <right/>
        <top style="thin">
          <color theme="9" tint="-0.249977111117893"/>
        </top>
        <bottom style="thin">
          <color theme="9" tint="-0.249977111117893"/>
        </bottom>
        <vertical style="thin">
          <color theme="9" tint="-0.249977111117893"/>
        </vertical>
        <horizontal style="thin">
          <color theme="9" tint="-0.249977111117893"/>
        </horizontal>
      </border>
    </dxf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theme="9" tint="0.79998168889431442"/>
        </patternFill>
      </fill>
      <alignment horizontal="center" vertical="center" textRotation="0" indent="0" justifyLastLine="0" shrinkToFit="0" readingOrder="0"/>
      <border diagonalUp="0" diagonalDown="0">
        <left style="thin">
          <color theme="9" tint="-0.249977111117893"/>
        </left>
        <right style="thin">
          <color theme="9" tint="-0.249977111117893"/>
        </right>
        <top/>
        <bottom/>
        <vertical style="thin">
          <color theme="9" tint="-0.249977111117893"/>
        </vertical>
        <horizontal style="thin">
          <color theme="9" tint="-0.249977111117893"/>
        </horizontal>
      </border>
    </dxf>
    <dxf>
      <font>
        <strike val="0"/>
        <outline val="0"/>
        <shadow val="0"/>
        <u val="none"/>
        <vertAlign val="baseline"/>
        <color theme="1"/>
        <name val="Century Gothic"/>
        <family val="2"/>
        <scheme val="none"/>
      </font>
      <fill>
        <patternFill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>
        <left style="thin">
          <color theme="9" tint="-0.249977111117893"/>
        </left>
        <right style="thin">
          <color theme="9" tint="-0.249977111117893"/>
        </right>
        <top style="thin">
          <color theme="9" tint="-0.249977111117893"/>
        </top>
        <bottom style="thin">
          <color theme="9" tint="-0.249977111117893"/>
        </bottom>
        <vertical style="thin">
          <color theme="9" tint="-0.249977111117893"/>
        </vertical>
        <horizontal style="thin">
          <color theme="9" tint="-0.249977111117893"/>
        </horizontal>
      </border>
    </dxf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theme="9" tint="0.79998168889431442"/>
        </patternFill>
      </fill>
      <alignment horizontal="center" vertical="center" textRotation="0" indent="0" justifyLastLine="0" shrinkToFit="0" readingOrder="0"/>
      <border diagonalUp="0" diagonalDown="0">
        <left style="thin">
          <color theme="9" tint="-0.249977111117893"/>
        </left>
        <right style="thin">
          <color theme="9" tint="-0.249977111117893"/>
        </right>
        <top/>
        <bottom/>
        <vertical style="thin">
          <color theme="9" tint="-0.249977111117893"/>
        </vertical>
        <horizontal style="thin">
          <color theme="9" tint="-0.249977111117893"/>
        </horizontal>
      </border>
    </dxf>
    <dxf>
      <font>
        <strike val="0"/>
        <outline val="0"/>
        <shadow val="0"/>
        <u val="none"/>
        <vertAlign val="baseline"/>
        <color theme="1"/>
        <name val="Century Gothic"/>
        <family val="2"/>
        <scheme val="none"/>
      </font>
      <fill>
        <patternFill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>
        <left style="thin">
          <color theme="9" tint="-0.249977111117893"/>
        </left>
        <right style="thin">
          <color theme="9" tint="-0.249977111117893"/>
        </right>
        <top style="thin">
          <color theme="9" tint="-0.249977111117893"/>
        </top>
        <bottom style="thin">
          <color theme="9" tint="-0.249977111117893"/>
        </bottom>
        <vertical style="thin">
          <color theme="9" tint="-0.249977111117893"/>
        </vertical>
        <horizontal style="thin">
          <color theme="9" tint="-0.249977111117893"/>
        </horizontal>
      </border>
    </dxf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9" tint="-0.249977111117893"/>
        </left>
        <right style="thin">
          <color theme="9" tint="-0.249977111117893"/>
        </right>
        <top/>
        <bottom/>
        <vertical style="thin">
          <color theme="9" tint="-0.249977111117893"/>
        </vertical>
        <horizontal style="thin">
          <color theme="9" tint="-0.249977111117893"/>
        </horizontal>
      </border>
    </dxf>
    <dxf>
      <font>
        <strike val="0"/>
        <outline val="0"/>
        <shadow val="0"/>
        <u val="none"/>
        <vertAlign val="baseline"/>
        <color theme="1"/>
        <name val="Century Gothic"/>
        <family val="2"/>
        <scheme val="none"/>
      </font>
      <numFmt numFmtId="8" formatCode="#,##0.00_);[Red]\(#,##0.00\)"/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9" tint="-0.249977111117893"/>
        </left>
        <right style="thin">
          <color theme="9" tint="-0.249977111117893"/>
        </right>
        <top style="thin">
          <color theme="9" tint="-0.249977111117893"/>
        </top>
        <bottom style="thin">
          <color theme="9" tint="-0.249977111117893"/>
        </bottom>
        <vertical style="thin">
          <color theme="9" tint="-0.249977111117893"/>
        </vertical>
        <horizontal style="thin">
          <color theme="9" tint="-0.249977111117893"/>
        </horizontal>
      </border>
    </dxf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fill>
        <patternFill patternType="solid">
          <fgColor indexed="64"/>
          <bgColor theme="9" tint="0.79998168889431442"/>
        </patternFill>
      </fill>
      <alignment horizontal="left" vertical="center" textRotation="0" wrapText="0" indent="0" justifyLastLine="0" shrinkToFit="0" readingOrder="0"/>
      <border diagonalUp="0" diagonalDown="0">
        <left/>
        <right style="thin">
          <color theme="9" tint="-0.249977111117893"/>
        </right>
        <top/>
        <bottom/>
        <vertical style="thin">
          <color theme="9" tint="-0.249977111117893"/>
        </vertical>
        <horizontal style="thin">
          <color theme="9" tint="-0.249977111117893"/>
        </horizontal>
      </border>
    </dxf>
    <dxf>
      <font>
        <strike val="0"/>
        <outline val="0"/>
        <shadow val="0"/>
        <u val="none"/>
        <vertAlign val="baseline"/>
        <color theme="1"/>
        <name val="Century Gothic"/>
        <family val="2"/>
        <scheme val="none"/>
      </font>
      <fill>
        <patternFill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>
        <left/>
        <right style="thin">
          <color theme="9" tint="-0.249977111117893"/>
        </right>
        <top style="thin">
          <color theme="9" tint="-0.249977111117893"/>
        </top>
        <bottom style="thin">
          <color theme="9" tint="-0.249977111117893"/>
        </bottom>
        <vertical style="thin">
          <color theme="9" tint="-0.249977111117893"/>
        </vertical>
        <horizontal style="thin">
          <color theme="9" tint="-0.249977111117893"/>
        </horizontal>
      </border>
    </dxf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fill>
        <patternFill patternType="solid">
          <fgColor indexed="64"/>
          <bgColor theme="9" tint="0.79998168889431442"/>
        </patternFill>
      </fill>
      <alignment horizontal="center" vertical="center" textRotation="0" indent="0" justifyLastLine="0" shrinkToFit="0" readingOrder="0"/>
      <border diagonalUp="0" diagonalDown="0">
        <left style="thin">
          <color theme="9" tint="-0.249977111117893"/>
        </left>
        <right style="thin">
          <color theme="9" tint="-0.249977111117893"/>
        </right>
        <top/>
        <bottom/>
        <vertical style="thin">
          <color theme="9" tint="-0.249977111117893"/>
        </vertical>
        <horizontal style="thin">
          <color theme="9" tint="-0.249977111117893"/>
        </horizontal>
      </border>
    </dxf>
    <dxf>
      <font>
        <strike val="0"/>
        <outline val="0"/>
        <shadow val="0"/>
        <u val="none"/>
        <vertAlign val="baseline"/>
        <color theme="1"/>
        <name val="Century Gothic"/>
        <family val="2"/>
        <scheme val="none"/>
      </font>
      <fill>
        <patternFill>
          <fgColor indexed="64"/>
          <bgColor theme="0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0"/>
        <name val="Century Gothic"/>
        <family val="2"/>
        <scheme val="none"/>
      </font>
      <fill>
        <patternFill patternType="solid">
          <fgColor indexed="64"/>
          <bgColor theme="9" tint="-0.249977111117893"/>
        </patternFill>
      </fill>
      <alignment horizontal="center" vertical="center" textRotation="0" indent="0" justifyLastLine="0" shrinkToFit="0" readingOrder="0"/>
      <border diagonalUp="0" diagonalDown="0">
        <left style="thin">
          <color theme="9" tint="-0.249977111117893"/>
        </left>
        <right style="thin">
          <color theme="9" tint="-0.249977111117893"/>
        </right>
        <top/>
        <bottom/>
        <vertical style="thin">
          <color theme="9" tint="-0.249977111117893"/>
        </vertical>
        <horizontal style="thin">
          <color theme="9" tint="-0.249977111117893"/>
        </horizontal>
      </border>
    </dxf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theme="9" tint="0.79998168889431442"/>
        </patternFill>
      </fill>
      <alignment horizontal="center" vertical="center" textRotation="0" indent="0" justifyLastLine="0" shrinkToFit="0" readingOrder="0"/>
      <border diagonalUp="0" diagonalDown="0">
        <left style="thin">
          <color theme="9" tint="-0.249977111117893"/>
        </left>
        <right/>
        <top/>
        <bottom/>
        <vertical style="thin">
          <color theme="9" tint="-0.249977111117893"/>
        </vertical>
        <horizontal style="thin">
          <color theme="9" tint="-0.249977111117893"/>
        </horizontal>
      </border>
    </dxf>
    <dxf>
      <font>
        <strike val="0"/>
        <outline val="0"/>
        <shadow val="0"/>
        <u val="none"/>
        <vertAlign val="baseline"/>
        <color theme="1"/>
        <name val="Century Gothic"/>
        <family val="2"/>
        <scheme val="none"/>
      </font>
      <fill>
        <patternFill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>
        <left style="thin">
          <color theme="9" tint="-0.249977111117893"/>
        </left>
        <right/>
        <top style="thin">
          <color theme="9" tint="-0.249977111117893"/>
        </top>
        <bottom style="thin">
          <color theme="9" tint="-0.249977111117893"/>
        </bottom>
        <vertical style="thin">
          <color theme="9" tint="-0.249977111117893"/>
        </vertical>
        <horizontal style="thin">
          <color theme="9" tint="-0.249977111117893"/>
        </horizontal>
      </border>
    </dxf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theme="9" tint="0.79998168889431442"/>
        </patternFill>
      </fill>
      <alignment horizontal="center" vertical="center" textRotation="0" indent="0" justifyLastLine="0" shrinkToFit="0" readingOrder="0"/>
      <border diagonalUp="0" diagonalDown="0">
        <left style="thin">
          <color theme="9" tint="-0.249977111117893"/>
        </left>
        <right style="thin">
          <color theme="9" tint="-0.249977111117893"/>
        </right>
        <top/>
        <bottom/>
        <vertical style="thin">
          <color theme="9" tint="-0.249977111117893"/>
        </vertical>
        <horizontal style="thin">
          <color theme="9" tint="-0.249977111117893"/>
        </horizontal>
      </border>
    </dxf>
    <dxf>
      <font>
        <strike val="0"/>
        <outline val="0"/>
        <shadow val="0"/>
        <u val="none"/>
        <vertAlign val="baseline"/>
        <color theme="1"/>
        <name val="Century Gothic"/>
        <family val="2"/>
        <scheme val="none"/>
      </font>
      <fill>
        <patternFill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>
        <left style="thin">
          <color theme="9" tint="-0.249977111117893"/>
        </left>
        <right style="thin">
          <color theme="9" tint="-0.249977111117893"/>
        </right>
        <top style="thin">
          <color theme="9" tint="-0.249977111117893"/>
        </top>
        <bottom style="thin">
          <color theme="9" tint="-0.249977111117893"/>
        </bottom>
        <vertical style="thin">
          <color theme="9" tint="-0.249977111117893"/>
        </vertical>
        <horizontal style="thin">
          <color theme="9" tint="-0.249977111117893"/>
        </horizontal>
      </border>
    </dxf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theme="9" tint="0.79998168889431442"/>
        </patternFill>
      </fill>
      <alignment horizontal="center" vertical="center" textRotation="0" indent="0" justifyLastLine="0" shrinkToFit="0" readingOrder="0"/>
      <border diagonalUp="0" diagonalDown="0">
        <left style="thin">
          <color theme="9" tint="-0.249977111117893"/>
        </left>
        <right style="thin">
          <color theme="9" tint="-0.249977111117893"/>
        </right>
        <top/>
        <bottom/>
        <vertical style="thin">
          <color theme="9" tint="-0.249977111117893"/>
        </vertical>
        <horizontal style="thin">
          <color theme="9" tint="-0.249977111117893"/>
        </horizontal>
      </border>
    </dxf>
    <dxf>
      <font>
        <strike val="0"/>
        <outline val="0"/>
        <shadow val="0"/>
        <u val="none"/>
        <vertAlign val="baseline"/>
        <color theme="1"/>
        <name val="Century Gothic"/>
        <family val="2"/>
        <scheme val="none"/>
      </font>
      <fill>
        <patternFill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>
        <left style="thin">
          <color theme="9" tint="-0.249977111117893"/>
        </left>
        <right style="thin">
          <color theme="9" tint="-0.249977111117893"/>
        </right>
        <top style="thin">
          <color theme="9" tint="-0.249977111117893"/>
        </top>
        <bottom style="thin">
          <color theme="9" tint="-0.249977111117893"/>
        </bottom>
        <vertical style="thin">
          <color theme="9" tint="-0.249977111117893"/>
        </vertical>
        <horizontal style="thin">
          <color theme="9" tint="-0.249977111117893"/>
        </horizontal>
      </border>
    </dxf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9" tint="-0.249977111117893"/>
        </left>
        <right style="thin">
          <color theme="9" tint="-0.249977111117893"/>
        </right>
        <top/>
        <bottom/>
        <vertical style="thin">
          <color theme="9" tint="-0.249977111117893"/>
        </vertical>
        <horizontal style="thin">
          <color theme="9" tint="-0.249977111117893"/>
        </horizontal>
      </border>
    </dxf>
    <dxf>
      <font>
        <strike val="0"/>
        <outline val="0"/>
        <shadow val="0"/>
        <u val="none"/>
        <vertAlign val="baseline"/>
        <color theme="1"/>
        <name val="Century Gothic"/>
        <family val="2"/>
        <scheme val="none"/>
      </font>
      <numFmt numFmtId="8" formatCode="#,##0.00_);[Red]\(#,##0.00\)"/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9" tint="-0.249977111117893"/>
        </left>
        <right style="thin">
          <color theme="9" tint="-0.249977111117893"/>
        </right>
        <top style="thin">
          <color theme="9" tint="-0.249977111117893"/>
        </top>
        <bottom style="thin">
          <color theme="9" tint="-0.249977111117893"/>
        </bottom>
        <vertical style="thin">
          <color theme="9" tint="-0.249977111117893"/>
        </vertical>
        <horizontal style="thin">
          <color theme="9" tint="-0.249977111117893"/>
        </horizontal>
      </border>
    </dxf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fill>
        <patternFill patternType="solid">
          <fgColor indexed="64"/>
          <bgColor theme="9" tint="0.79998168889431442"/>
        </patternFill>
      </fill>
      <alignment horizontal="left" vertical="center" textRotation="0" wrapText="0" indent="0" justifyLastLine="0" shrinkToFit="0" readingOrder="0"/>
      <border diagonalUp="0" diagonalDown="0">
        <left/>
        <right style="thin">
          <color theme="9" tint="-0.249977111117893"/>
        </right>
        <top/>
        <bottom/>
        <vertical style="thin">
          <color theme="9" tint="-0.249977111117893"/>
        </vertical>
        <horizontal style="thin">
          <color theme="9" tint="-0.249977111117893"/>
        </horizontal>
      </border>
    </dxf>
    <dxf>
      <font>
        <strike val="0"/>
        <outline val="0"/>
        <shadow val="0"/>
        <u val="none"/>
        <vertAlign val="baseline"/>
        <color theme="1"/>
        <name val="Century Gothic"/>
        <family val="2"/>
        <scheme val="none"/>
      </font>
      <fill>
        <patternFill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>
        <left/>
        <right style="thin">
          <color theme="9" tint="-0.249977111117893"/>
        </right>
        <top style="thin">
          <color theme="9" tint="-0.249977111117893"/>
        </top>
        <bottom style="thin">
          <color theme="9" tint="-0.249977111117893"/>
        </bottom>
        <vertical style="thin">
          <color theme="9" tint="-0.249977111117893"/>
        </vertical>
        <horizontal style="thin">
          <color theme="9" tint="-0.249977111117893"/>
        </horizontal>
      </border>
    </dxf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fill>
        <patternFill patternType="solid">
          <fgColor indexed="64"/>
          <bgColor theme="9" tint="0.79998168889431442"/>
        </patternFill>
      </fill>
      <alignment horizontal="center" vertical="center" textRotation="0" indent="0" justifyLastLine="0" shrinkToFit="0" readingOrder="0"/>
      <border diagonalUp="0" diagonalDown="0">
        <left style="thin">
          <color theme="9" tint="-0.249977111117893"/>
        </left>
        <right style="thin">
          <color theme="9" tint="-0.249977111117893"/>
        </right>
        <top/>
        <bottom/>
        <vertical style="thin">
          <color theme="9" tint="-0.249977111117893"/>
        </vertical>
        <horizontal style="thin">
          <color theme="9" tint="-0.249977111117893"/>
        </horizontal>
      </border>
    </dxf>
    <dxf>
      <font>
        <strike val="0"/>
        <outline val="0"/>
        <shadow val="0"/>
        <u val="none"/>
        <vertAlign val="baseline"/>
        <color theme="1"/>
        <name val="Century Gothic"/>
        <family val="2"/>
        <scheme val="none"/>
      </font>
      <fill>
        <patternFill>
          <fgColor indexed="64"/>
          <bgColor theme="0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0"/>
        <name val="Century Gothic"/>
        <family val="2"/>
        <scheme val="none"/>
      </font>
      <fill>
        <patternFill patternType="solid">
          <fgColor indexed="64"/>
          <bgColor theme="9" tint="-0.249977111117893"/>
        </patternFill>
      </fill>
      <alignment horizontal="center" vertical="center" textRotation="0" indent="0" justifyLastLine="0" shrinkToFit="0" readingOrder="0"/>
      <border diagonalUp="0" diagonalDown="0">
        <left style="thin">
          <color theme="9" tint="-0.249977111117893"/>
        </left>
        <right style="thin">
          <color theme="9" tint="-0.249977111117893"/>
        </right>
        <top/>
        <bottom/>
        <vertical style="thin">
          <color theme="9" tint="-0.249977111117893"/>
        </vertical>
        <horizontal style="thin">
          <color theme="9" tint="-0.249977111117893"/>
        </horizontal>
      </border>
    </dxf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theme="9" tint="0.79998168889431442"/>
        </patternFill>
      </fill>
      <alignment horizontal="center" vertical="center" textRotation="0" indent="0" justifyLastLine="0" shrinkToFit="0" readingOrder="0"/>
      <border diagonalUp="0" diagonalDown="0">
        <left style="thin">
          <color theme="9" tint="-0.249977111117893"/>
        </left>
        <right/>
        <top/>
        <bottom/>
        <vertical style="thin">
          <color theme="9" tint="-0.249977111117893"/>
        </vertical>
        <horizontal style="thin">
          <color theme="9" tint="-0.249977111117893"/>
        </horizontal>
      </border>
    </dxf>
    <dxf>
      <font>
        <strike val="0"/>
        <outline val="0"/>
        <shadow val="0"/>
        <u val="none"/>
        <vertAlign val="baseline"/>
        <color theme="1"/>
        <name val="Century Gothic"/>
        <family val="2"/>
        <scheme val="none"/>
      </font>
      <fill>
        <patternFill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>
        <left style="thin">
          <color theme="9" tint="-0.249977111117893"/>
        </left>
        <right/>
        <top style="thin">
          <color theme="9" tint="-0.249977111117893"/>
        </top>
        <bottom style="thin">
          <color theme="9" tint="-0.249977111117893"/>
        </bottom>
        <vertical style="thin">
          <color theme="9" tint="-0.249977111117893"/>
        </vertical>
        <horizontal style="thin">
          <color theme="9" tint="-0.249977111117893"/>
        </horizontal>
      </border>
    </dxf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theme="9" tint="0.79998168889431442"/>
        </patternFill>
      </fill>
      <alignment horizontal="center" vertical="center" textRotation="0" indent="0" justifyLastLine="0" shrinkToFit="0" readingOrder="0"/>
      <border diagonalUp="0" diagonalDown="0">
        <left style="thin">
          <color theme="9" tint="-0.249977111117893"/>
        </left>
        <right style="thin">
          <color theme="9" tint="-0.249977111117893"/>
        </right>
        <top/>
        <bottom/>
        <vertical style="thin">
          <color theme="9" tint="-0.249977111117893"/>
        </vertical>
        <horizontal style="thin">
          <color theme="9" tint="-0.249977111117893"/>
        </horizontal>
      </border>
    </dxf>
    <dxf>
      <font>
        <strike val="0"/>
        <outline val="0"/>
        <shadow val="0"/>
        <u val="none"/>
        <vertAlign val="baseline"/>
        <color theme="1"/>
        <name val="Century Gothic"/>
        <family val="2"/>
        <scheme val="none"/>
      </font>
      <fill>
        <patternFill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>
        <left style="thin">
          <color theme="9" tint="-0.249977111117893"/>
        </left>
        <right style="thin">
          <color theme="9" tint="-0.249977111117893"/>
        </right>
        <top style="thin">
          <color theme="9" tint="-0.249977111117893"/>
        </top>
        <bottom style="thin">
          <color theme="9" tint="-0.249977111117893"/>
        </bottom>
        <vertical style="thin">
          <color theme="9" tint="-0.249977111117893"/>
        </vertical>
        <horizontal style="thin">
          <color theme="9" tint="-0.249977111117893"/>
        </horizontal>
      </border>
    </dxf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theme="9" tint="0.79998168889431442"/>
        </patternFill>
      </fill>
      <alignment horizontal="center" vertical="center" textRotation="0" indent="0" justifyLastLine="0" shrinkToFit="0" readingOrder="0"/>
      <border diagonalUp="0" diagonalDown="0">
        <left style="thin">
          <color theme="9" tint="-0.249977111117893"/>
        </left>
        <right style="thin">
          <color theme="9" tint="-0.249977111117893"/>
        </right>
        <top/>
        <bottom/>
        <vertical style="thin">
          <color theme="9" tint="-0.249977111117893"/>
        </vertical>
        <horizontal style="thin">
          <color theme="9" tint="-0.249977111117893"/>
        </horizontal>
      </border>
    </dxf>
    <dxf>
      <font>
        <strike val="0"/>
        <outline val="0"/>
        <shadow val="0"/>
        <u val="none"/>
        <vertAlign val="baseline"/>
        <color theme="1"/>
        <name val="Century Gothic"/>
        <family val="2"/>
        <scheme val="none"/>
      </font>
      <fill>
        <patternFill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>
        <left style="thin">
          <color theme="9" tint="-0.249977111117893"/>
        </left>
        <right style="thin">
          <color theme="9" tint="-0.249977111117893"/>
        </right>
        <top style="thin">
          <color theme="9" tint="-0.249977111117893"/>
        </top>
        <bottom style="thin">
          <color theme="9" tint="-0.249977111117893"/>
        </bottom>
        <vertical style="thin">
          <color theme="9" tint="-0.249977111117893"/>
        </vertical>
        <horizontal style="thin">
          <color theme="9" tint="-0.249977111117893"/>
        </horizontal>
      </border>
    </dxf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9" tint="-0.249977111117893"/>
        </left>
        <right style="thin">
          <color theme="9" tint="-0.249977111117893"/>
        </right>
        <top/>
        <bottom/>
        <vertical style="thin">
          <color theme="9" tint="-0.249977111117893"/>
        </vertical>
        <horizontal style="thin">
          <color theme="9" tint="-0.249977111117893"/>
        </horizontal>
      </border>
    </dxf>
    <dxf>
      <font>
        <strike val="0"/>
        <outline val="0"/>
        <shadow val="0"/>
        <u val="none"/>
        <vertAlign val="baseline"/>
        <color theme="1"/>
        <name val="Century Gothic"/>
        <family val="2"/>
        <scheme val="none"/>
      </font>
      <numFmt numFmtId="8" formatCode="#,##0.00_);[Red]\(#,##0.00\)"/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9" tint="-0.249977111117893"/>
        </left>
        <right style="thin">
          <color theme="9" tint="-0.249977111117893"/>
        </right>
        <top style="thin">
          <color theme="9" tint="-0.249977111117893"/>
        </top>
        <bottom style="thin">
          <color theme="9" tint="-0.249977111117893"/>
        </bottom>
        <vertical style="thin">
          <color theme="9" tint="-0.249977111117893"/>
        </vertical>
        <horizontal style="thin">
          <color theme="9" tint="-0.249977111117893"/>
        </horizontal>
      </border>
    </dxf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fill>
        <patternFill patternType="solid">
          <fgColor indexed="64"/>
          <bgColor theme="9" tint="0.79998168889431442"/>
        </patternFill>
      </fill>
      <alignment horizontal="left" vertical="center" textRotation="0" wrapText="0" indent="0" justifyLastLine="0" shrinkToFit="0" readingOrder="0"/>
      <border diagonalUp="0" diagonalDown="0">
        <left/>
        <right style="thin">
          <color theme="9" tint="-0.249977111117893"/>
        </right>
        <top/>
        <bottom/>
        <vertical style="thin">
          <color theme="9" tint="-0.249977111117893"/>
        </vertical>
        <horizontal style="thin">
          <color theme="9" tint="-0.249977111117893"/>
        </horizontal>
      </border>
    </dxf>
    <dxf>
      <font>
        <strike val="0"/>
        <outline val="0"/>
        <shadow val="0"/>
        <u val="none"/>
        <vertAlign val="baseline"/>
        <color theme="1"/>
        <name val="Century Gothic"/>
        <family val="2"/>
        <scheme val="none"/>
      </font>
      <fill>
        <patternFill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>
        <left/>
        <right style="thin">
          <color theme="9" tint="-0.249977111117893"/>
        </right>
        <top style="thin">
          <color theme="9" tint="-0.249977111117893"/>
        </top>
        <bottom style="thin">
          <color theme="9" tint="-0.249977111117893"/>
        </bottom>
        <vertical style="thin">
          <color theme="9" tint="-0.249977111117893"/>
        </vertical>
        <horizontal style="thin">
          <color theme="9" tint="-0.249977111117893"/>
        </horizontal>
      </border>
    </dxf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fill>
        <patternFill patternType="solid">
          <fgColor indexed="64"/>
          <bgColor theme="9" tint="0.79998168889431442"/>
        </patternFill>
      </fill>
      <alignment horizontal="center" vertical="center" textRotation="0" indent="0" justifyLastLine="0" shrinkToFit="0" readingOrder="0"/>
      <border diagonalUp="0" diagonalDown="0">
        <left style="thin">
          <color theme="9" tint="-0.249977111117893"/>
        </left>
        <right style="thin">
          <color theme="9" tint="-0.249977111117893"/>
        </right>
        <top/>
        <bottom/>
        <vertical style="thin">
          <color theme="9" tint="-0.249977111117893"/>
        </vertical>
        <horizontal style="thin">
          <color theme="9" tint="-0.249977111117893"/>
        </horizontal>
      </border>
    </dxf>
    <dxf>
      <font>
        <strike val="0"/>
        <outline val="0"/>
        <shadow val="0"/>
        <u val="none"/>
        <vertAlign val="baseline"/>
        <color theme="1"/>
        <name val="Century Gothic"/>
        <family val="2"/>
        <scheme val="none"/>
      </font>
      <fill>
        <patternFill>
          <fgColor indexed="64"/>
          <bgColor theme="0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0"/>
        <name val="Century Gothic"/>
        <family val="2"/>
        <scheme val="none"/>
      </font>
      <fill>
        <patternFill patternType="solid">
          <fgColor indexed="64"/>
          <bgColor theme="9" tint="-0.249977111117893"/>
        </patternFill>
      </fill>
      <alignment horizontal="center" vertical="center" textRotation="0" indent="0" justifyLastLine="0" shrinkToFit="0" readingOrder="0"/>
      <border diagonalUp="0" diagonalDown="0">
        <left style="thin">
          <color theme="9" tint="-0.249977111117893"/>
        </left>
        <right style="thin">
          <color theme="9" tint="-0.249977111117893"/>
        </right>
        <top/>
        <bottom/>
        <vertical style="thin">
          <color theme="9" tint="-0.249977111117893"/>
        </vertical>
        <horizontal style="thin">
          <color theme="9" tint="-0.249977111117893"/>
        </horizontal>
      </border>
    </dxf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>
        <left style="thin">
          <color theme="9" tint="-0.249977111117893"/>
        </left>
        <right/>
        <top/>
        <bottom/>
        <vertical style="thin">
          <color theme="9" tint="-0.249977111117893"/>
        </vertical>
        <horizontal style="thin">
          <color theme="9" tint="-0.249977111117893"/>
        </horizontal>
      </border>
    </dxf>
    <dxf>
      <font>
        <strike val="0"/>
        <outline val="0"/>
        <shadow val="0"/>
        <u val="none"/>
        <vertAlign val="baseline"/>
        <color theme="1"/>
        <name val="Century Gothic"/>
        <family val="2"/>
        <scheme val="none"/>
      </font>
      <fill>
        <patternFill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>
        <left style="thin">
          <color theme="9" tint="-0.249977111117893"/>
        </left>
        <right/>
        <top style="thin">
          <color theme="9" tint="-0.249977111117893"/>
        </top>
        <bottom style="thin">
          <color theme="9" tint="-0.249977111117893"/>
        </bottom>
        <vertical style="thin">
          <color theme="9" tint="-0.249977111117893"/>
        </vertical>
        <horizontal style="thin">
          <color theme="9" tint="-0.249977111117893"/>
        </horizontal>
      </border>
    </dxf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>
        <left style="thin">
          <color theme="9" tint="-0.249977111117893"/>
        </left>
        <right style="thin">
          <color theme="9" tint="-0.249977111117893"/>
        </right>
        <top/>
        <bottom/>
        <vertical style="thin">
          <color theme="9" tint="-0.249977111117893"/>
        </vertical>
        <horizontal style="thin">
          <color theme="9" tint="-0.249977111117893"/>
        </horizontal>
      </border>
    </dxf>
    <dxf>
      <font>
        <strike val="0"/>
        <outline val="0"/>
        <shadow val="0"/>
        <u val="none"/>
        <vertAlign val="baseline"/>
        <color theme="1"/>
        <name val="Century Gothic"/>
        <family val="2"/>
        <scheme val="none"/>
      </font>
      <fill>
        <patternFill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>
        <left style="thin">
          <color theme="9" tint="-0.249977111117893"/>
        </left>
        <right style="thin">
          <color theme="9" tint="-0.249977111117893"/>
        </right>
        <top style="thin">
          <color theme="9" tint="-0.249977111117893"/>
        </top>
        <bottom style="thin">
          <color theme="9" tint="-0.249977111117893"/>
        </bottom>
        <vertical style="thin">
          <color theme="9" tint="-0.249977111117893"/>
        </vertical>
        <horizontal style="thin">
          <color theme="9" tint="-0.249977111117893"/>
        </horizontal>
      </border>
    </dxf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>
        <left style="thin">
          <color theme="9" tint="-0.249977111117893"/>
        </left>
        <right style="thin">
          <color theme="9" tint="-0.249977111117893"/>
        </right>
        <top/>
        <bottom/>
        <vertical style="thin">
          <color theme="9" tint="-0.249977111117893"/>
        </vertical>
        <horizontal style="thin">
          <color theme="9" tint="-0.249977111117893"/>
        </horizontal>
      </border>
    </dxf>
    <dxf>
      <font>
        <strike val="0"/>
        <outline val="0"/>
        <shadow val="0"/>
        <u val="none"/>
        <vertAlign val="baseline"/>
        <color theme="1"/>
        <name val="Century Gothic"/>
        <family val="2"/>
        <scheme val="none"/>
      </font>
      <fill>
        <patternFill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>
        <left style="thin">
          <color theme="9" tint="-0.249977111117893"/>
        </left>
        <right style="thin">
          <color theme="9" tint="-0.249977111117893"/>
        </right>
        <top style="thin">
          <color theme="9" tint="-0.249977111117893"/>
        </top>
        <bottom style="thin">
          <color theme="9" tint="-0.249977111117893"/>
        </bottom>
        <vertical style="thin">
          <color theme="9" tint="-0.249977111117893"/>
        </vertical>
        <horizontal style="thin">
          <color theme="9" tint="-0.249977111117893"/>
        </horizontal>
      </border>
    </dxf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9" tint="-0.249977111117893"/>
        </left>
        <right style="thin">
          <color theme="9" tint="-0.249977111117893"/>
        </right>
        <top/>
        <bottom/>
        <vertical style="thin">
          <color theme="9" tint="-0.249977111117893"/>
        </vertical>
        <horizontal style="thin">
          <color theme="9" tint="-0.249977111117893"/>
        </horizontal>
      </border>
    </dxf>
    <dxf>
      <font>
        <strike val="0"/>
        <outline val="0"/>
        <shadow val="0"/>
        <u val="none"/>
        <vertAlign val="baseline"/>
        <color theme="1"/>
        <name val="Century Gothic"/>
        <family val="2"/>
        <scheme val="none"/>
      </font>
      <numFmt numFmtId="8" formatCode="#,##0.00_);[Red]\(#,##0.00\)"/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9" tint="-0.249977111117893"/>
        </left>
        <right style="thin">
          <color theme="9" tint="-0.249977111117893"/>
        </right>
        <top style="thin">
          <color theme="9" tint="-0.249977111117893"/>
        </top>
        <bottom style="thin">
          <color theme="9" tint="-0.249977111117893"/>
        </bottom>
        <vertical style="thin">
          <color theme="9" tint="-0.249977111117893"/>
        </vertical>
        <horizontal style="thin">
          <color theme="9" tint="-0.249977111117893"/>
        </horizontal>
      </border>
    </dxf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>
        <left/>
        <right style="thin">
          <color theme="9" tint="-0.249977111117893"/>
        </right>
        <top/>
        <bottom/>
        <vertical style="thin">
          <color theme="9" tint="-0.249977111117893"/>
        </vertical>
        <horizontal style="thin">
          <color theme="9" tint="-0.249977111117893"/>
        </horizontal>
      </border>
    </dxf>
    <dxf>
      <font>
        <strike val="0"/>
        <outline val="0"/>
        <shadow val="0"/>
        <u val="none"/>
        <vertAlign val="baseline"/>
        <color theme="1"/>
        <name val="Century Gothic"/>
        <family val="2"/>
        <scheme val="none"/>
      </font>
      <fill>
        <patternFill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>
        <left/>
        <right style="thin">
          <color theme="9" tint="-0.249977111117893"/>
        </right>
        <top style="thin">
          <color theme="9" tint="-0.249977111117893"/>
        </top>
        <bottom style="thin">
          <color theme="9" tint="-0.249977111117893"/>
        </bottom>
        <vertical style="thin">
          <color theme="9" tint="-0.249977111117893"/>
        </vertical>
        <horizontal style="thin">
          <color theme="9" tint="-0.249977111117893"/>
        </horizontal>
      </border>
    </dxf>
    <dxf>
      <border>
        <top style="thin">
          <color theme="9" tint="-0.249977111117893"/>
        </top>
      </border>
    </dxf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>
        <left style="thin">
          <color theme="9" tint="-0.249977111117893"/>
        </left>
        <right style="thin">
          <color theme="9" tint="-0.249977111117893"/>
        </right>
        <top/>
        <bottom/>
        <vertical style="thin">
          <color theme="9" tint="-0.249977111117893"/>
        </vertical>
        <horizontal style="thin">
          <color theme="9" tint="-0.249977111117893"/>
        </horizontal>
      </border>
    </dxf>
    <dxf>
      <border diagonalUp="0" diagonalDown="0">
        <left style="thin">
          <color theme="9" tint="-0.249977111117893"/>
        </left>
        <right style="thin">
          <color theme="9" tint="-0.249977111117893"/>
        </right>
        <top style="thin">
          <color theme="9" tint="-0.249977111117893"/>
        </top>
        <bottom style="thin">
          <color theme="9" tint="-0.249977111117893"/>
        </bottom>
      </border>
    </dxf>
    <dxf>
      <font>
        <strike val="0"/>
        <outline val="0"/>
        <shadow val="0"/>
        <u val="none"/>
        <vertAlign val="baseline"/>
        <color theme="1"/>
        <name val="Century Gothic"/>
        <family val="2"/>
        <scheme val="none"/>
      </font>
      <fill>
        <patternFill>
          <fgColor indexed="64"/>
          <bgColor theme="0"/>
        </patternFill>
      </fill>
      <alignment horizontal="center" vertical="center" textRotation="0" indent="0" justifyLastLine="0" shrinkToFit="0" readingOrder="0"/>
    </dxf>
    <dxf>
      <border>
        <bottom style="thin">
          <color theme="9" tint="-0.249977111117893"/>
        </bottom>
      </border>
    </dxf>
    <dxf>
      <font>
        <strike val="0"/>
        <outline val="0"/>
        <shadow val="0"/>
        <u val="none"/>
        <vertAlign val="baseline"/>
        <sz val="14"/>
        <color theme="0"/>
        <name val="Century Gothic"/>
        <family val="2"/>
        <scheme val="none"/>
      </font>
      <fill>
        <patternFill patternType="solid">
          <fgColor indexed="64"/>
          <bgColor theme="9" tint="-0.249977111117893"/>
        </patternFill>
      </fill>
      <alignment horizontal="center" vertical="center" textRotation="0" indent="0" justifyLastLine="0" shrinkToFit="0" readingOrder="0"/>
      <border diagonalUp="0" diagonalDown="0">
        <left style="thin">
          <color theme="9" tint="-0.249977111117893"/>
        </left>
        <right style="thin">
          <color theme="9" tint="-0.249977111117893"/>
        </right>
        <top/>
        <bottom/>
        <vertical style="thin">
          <color theme="9" tint="-0.249977111117893"/>
        </vertical>
        <horizontal style="thin">
          <color theme="9" tint="-0.249977111117893"/>
        </horizontal>
      </border>
    </dxf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theme="9" tint="0.79998168889431442"/>
        </patternFill>
      </fill>
      <alignment horizontal="center" vertical="center" textRotation="0" indent="0" justifyLastLine="0" shrinkToFit="0" readingOrder="0"/>
      <border diagonalUp="0" diagonalDown="0">
        <left style="thin">
          <color theme="9" tint="-0.249977111117893"/>
        </left>
        <right/>
        <top/>
        <bottom/>
        <vertical style="thin">
          <color theme="9" tint="-0.249977111117893"/>
        </vertical>
        <horizontal style="thin">
          <color theme="9" tint="-0.249977111117893"/>
        </horizontal>
      </border>
    </dxf>
    <dxf>
      <font>
        <strike val="0"/>
        <outline val="0"/>
        <shadow val="0"/>
        <u val="none"/>
        <vertAlign val="baseline"/>
        <color theme="1"/>
        <name val="Century Gothic"/>
        <family val="2"/>
        <scheme val="none"/>
      </font>
      <fill>
        <patternFill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>
        <left style="thin">
          <color theme="9" tint="-0.249977111117893"/>
        </left>
        <right/>
        <top style="thin">
          <color theme="9" tint="-0.249977111117893"/>
        </top>
        <bottom style="thin">
          <color theme="9" tint="-0.249977111117893"/>
        </bottom>
        <vertical style="thin">
          <color theme="9" tint="-0.249977111117893"/>
        </vertical>
        <horizontal style="thin">
          <color theme="9" tint="-0.249977111117893"/>
        </horizontal>
      </border>
    </dxf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theme="9" tint="0.79998168889431442"/>
        </patternFill>
      </fill>
      <alignment horizontal="center" vertical="center" textRotation="0" indent="0" justifyLastLine="0" shrinkToFit="0" readingOrder="0"/>
      <border diagonalUp="0" diagonalDown="0">
        <left style="thin">
          <color theme="9" tint="-0.249977111117893"/>
        </left>
        <right style="thin">
          <color theme="9" tint="-0.249977111117893"/>
        </right>
        <top/>
        <bottom/>
        <vertical style="thin">
          <color theme="9" tint="-0.249977111117893"/>
        </vertical>
        <horizontal style="thin">
          <color theme="9" tint="-0.249977111117893"/>
        </horizontal>
      </border>
    </dxf>
    <dxf>
      <font>
        <strike val="0"/>
        <outline val="0"/>
        <shadow val="0"/>
        <u val="none"/>
        <vertAlign val="baseline"/>
        <color theme="1"/>
        <name val="Century Gothic"/>
        <family val="2"/>
        <scheme val="none"/>
      </font>
      <fill>
        <patternFill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>
        <left style="thin">
          <color theme="9" tint="-0.249977111117893"/>
        </left>
        <right style="thin">
          <color theme="9" tint="-0.249977111117893"/>
        </right>
        <top style="thin">
          <color theme="9" tint="-0.249977111117893"/>
        </top>
        <bottom style="thin">
          <color theme="9" tint="-0.249977111117893"/>
        </bottom>
        <vertical style="thin">
          <color theme="9" tint="-0.249977111117893"/>
        </vertical>
        <horizontal style="thin">
          <color theme="9" tint="-0.249977111117893"/>
        </horizontal>
      </border>
    </dxf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theme="9" tint="0.79998168889431442"/>
        </patternFill>
      </fill>
      <alignment horizontal="center" vertical="center" textRotation="0" indent="0" justifyLastLine="0" shrinkToFit="0" readingOrder="0"/>
      <border diagonalUp="0" diagonalDown="0">
        <left style="thin">
          <color theme="9" tint="-0.249977111117893"/>
        </left>
        <right style="thin">
          <color theme="9" tint="-0.249977111117893"/>
        </right>
        <top/>
        <bottom/>
        <vertical style="thin">
          <color theme="9" tint="-0.249977111117893"/>
        </vertical>
        <horizontal style="thin">
          <color theme="9" tint="-0.249977111117893"/>
        </horizontal>
      </border>
    </dxf>
    <dxf>
      <font>
        <strike val="0"/>
        <outline val="0"/>
        <shadow val="0"/>
        <u val="none"/>
        <vertAlign val="baseline"/>
        <color theme="1"/>
        <name val="Century Gothic"/>
        <family val="2"/>
        <scheme val="none"/>
      </font>
      <fill>
        <patternFill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>
        <left style="thin">
          <color theme="9" tint="-0.249977111117893"/>
        </left>
        <right style="thin">
          <color theme="9" tint="-0.249977111117893"/>
        </right>
        <top style="thin">
          <color theme="9" tint="-0.249977111117893"/>
        </top>
        <bottom style="thin">
          <color theme="9" tint="-0.249977111117893"/>
        </bottom>
        <vertical style="thin">
          <color theme="9" tint="-0.249977111117893"/>
        </vertical>
        <horizontal style="thin">
          <color theme="9" tint="-0.249977111117893"/>
        </horizontal>
      </border>
    </dxf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9" tint="-0.249977111117893"/>
        </left>
        <right style="thin">
          <color theme="9" tint="-0.249977111117893"/>
        </right>
        <top/>
        <bottom/>
        <vertical style="thin">
          <color theme="9" tint="-0.249977111117893"/>
        </vertical>
        <horizontal style="thin">
          <color theme="9" tint="-0.249977111117893"/>
        </horizontal>
      </border>
    </dxf>
    <dxf>
      <font>
        <strike val="0"/>
        <outline val="0"/>
        <shadow val="0"/>
        <u val="none"/>
        <vertAlign val="baseline"/>
        <color theme="1"/>
        <name val="Century Gothic"/>
        <family val="2"/>
        <scheme val="none"/>
      </font>
      <numFmt numFmtId="8" formatCode="#,##0.00_);[Red]\(#,##0.00\)"/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9" tint="-0.249977111117893"/>
        </left>
        <right style="thin">
          <color theme="9" tint="-0.249977111117893"/>
        </right>
        <top style="thin">
          <color theme="9" tint="-0.249977111117893"/>
        </top>
        <bottom style="thin">
          <color theme="9" tint="-0.249977111117893"/>
        </bottom>
        <vertical style="thin">
          <color theme="9" tint="-0.249977111117893"/>
        </vertical>
        <horizontal style="thin">
          <color theme="9" tint="-0.249977111117893"/>
        </horizontal>
      </border>
    </dxf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fill>
        <patternFill patternType="solid">
          <fgColor indexed="64"/>
          <bgColor theme="9" tint="0.79998168889431442"/>
        </patternFill>
      </fill>
      <alignment horizontal="left" vertical="center" textRotation="0" wrapText="0" indent="0" justifyLastLine="0" shrinkToFit="0" readingOrder="0"/>
      <border diagonalUp="0" diagonalDown="0">
        <left/>
        <right style="thin">
          <color theme="9" tint="-0.249977111117893"/>
        </right>
        <top/>
        <bottom/>
        <vertical style="thin">
          <color theme="9" tint="-0.249977111117893"/>
        </vertical>
        <horizontal style="thin">
          <color theme="9" tint="-0.249977111117893"/>
        </horizontal>
      </border>
    </dxf>
    <dxf>
      <font>
        <strike val="0"/>
        <outline val="0"/>
        <shadow val="0"/>
        <u val="none"/>
        <vertAlign val="baseline"/>
        <color theme="1"/>
        <name val="Century Gothic"/>
        <family val="2"/>
        <scheme val="none"/>
      </font>
      <fill>
        <patternFill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>
        <left/>
        <right style="thin">
          <color theme="9" tint="-0.249977111117893"/>
        </right>
        <top style="thin">
          <color theme="9" tint="-0.249977111117893"/>
        </top>
        <bottom style="thin">
          <color theme="9" tint="-0.249977111117893"/>
        </bottom>
        <vertical style="thin">
          <color theme="9" tint="-0.249977111117893"/>
        </vertical>
        <horizontal style="thin">
          <color theme="9" tint="-0.249977111117893"/>
        </horizontal>
      </border>
    </dxf>
    <dxf>
      <border>
        <top style="thin">
          <color theme="9" tint="-0.249977111117893"/>
        </top>
      </border>
    </dxf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fill>
        <patternFill patternType="solid">
          <fgColor indexed="64"/>
          <bgColor theme="9" tint="0.79998168889431442"/>
        </patternFill>
      </fill>
      <alignment horizontal="center" vertical="center" textRotation="0" indent="0" justifyLastLine="0" shrinkToFit="0" readingOrder="0"/>
      <border diagonalUp="0" diagonalDown="0">
        <left style="thin">
          <color theme="9" tint="-0.249977111117893"/>
        </left>
        <right style="thin">
          <color theme="9" tint="-0.249977111117893"/>
        </right>
        <top/>
        <bottom/>
        <vertical style="thin">
          <color theme="9" tint="-0.249977111117893"/>
        </vertical>
        <horizontal style="thin">
          <color theme="9" tint="-0.249977111117893"/>
        </horizontal>
      </border>
    </dxf>
    <dxf>
      <border diagonalUp="0" diagonalDown="0">
        <left style="thin">
          <color theme="9" tint="-0.249977111117893"/>
        </left>
        <right style="thin">
          <color theme="9" tint="-0.249977111117893"/>
        </right>
        <top style="thin">
          <color theme="9" tint="-0.249977111117893"/>
        </top>
        <bottom style="thin">
          <color theme="9" tint="-0.249977111117893"/>
        </bottom>
      </border>
    </dxf>
    <dxf>
      <font>
        <strike val="0"/>
        <outline val="0"/>
        <shadow val="0"/>
        <u val="none"/>
        <vertAlign val="baseline"/>
        <color theme="1"/>
        <name val="Century Gothic"/>
        <family val="2"/>
        <scheme val="none"/>
      </font>
      <fill>
        <patternFill>
          <fgColor indexed="64"/>
          <bgColor theme="0"/>
        </patternFill>
      </fill>
      <alignment horizontal="center" vertical="center" textRotation="0" indent="0" justifyLastLine="0" shrinkToFit="0" readingOrder="0"/>
    </dxf>
    <dxf>
      <border>
        <bottom style="thin">
          <color theme="9" tint="-0.249977111117893"/>
        </bottom>
      </border>
    </dxf>
    <dxf>
      <font>
        <strike val="0"/>
        <outline val="0"/>
        <shadow val="0"/>
        <u val="none"/>
        <vertAlign val="baseline"/>
        <sz val="14"/>
        <color theme="0"/>
        <name val="Century Gothic"/>
        <family val="2"/>
        <scheme val="none"/>
      </font>
      <fill>
        <patternFill patternType="solid">
          <fgColor indexed="64"/>
          <bgColor theme="9" tint="-0.249977111117893"/>
        </patternFill>
      </fill>
      <alignment horizontal="center" vertical="center" textRotation="0" indent="0" justifyLastLine="0" shrinkToFit="0" readingOrder="0"/>
      <border diagonalUp="0" diagonalDown="0">
        <left style="thin">
          <color theme="9" tint="-0.249977111117893"/>
        </left>
        <right style="thin">
          <color theme="9" tint="-0.249977111117893"/>
        </right>
        <top/>
        <bottom/>
        <vertical style="thin">
          <color theme="9" tint="-0.249977111117893"/>
        </vertical>
        <horizontal style="thin">
          <color theme="9" tint="-0.249977111117893"/>
        </horizontal>
      </border>
    </dxf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>
        <left style="thin">
          <color theme="9" tint="-0.249977111117893"/>
        </left>
        <right/>
        <top/>
        <bottom/>
        <vertical style="thin">
          <color theme="9" tint="-0.249977111117893"/>
        </vertical>
        <horizontal style="thin">
          <color theme="9" tint="-0.249977111117893"/>
        </horizontal>
      </border>
    </dxf>
    <dxf>
      <font>
        <strike val="0"/>
        <outline val="0"/>
        <shadow val="0"/>
        <u val="none"/>
        <vertAlign val="baseline"/>
        <color theme="1"/>
        <name val="Century Gothic"/>
        <family val="2"/>
        <scheme val="none"/>
      </font>
      <fill>
        <patternFill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>
        <left style="thin">
          <color theme="9" tint="-0.249977111117893"/>
        </left>
        <right/>
        <top style="thin">
          <color theme="9" tint="-0.249977111117893"/>
        </top>
        <bottom style="thin">
          <color theme="9" tint="-0.249977111117893"/>
        </bottom>
        <vertical style="thin">
          <color theme="9" tint="-0.249977111117893"/>
        </vertical>
        <horizontal style="thin">
          <color theme="9" tint="-0.249977111117893"/>
        </horizontal>
      </border>
    </dxf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>
        <left style="thin">
          <color theme="9" tint="-0.249977111117893"/>
        </left>
        <right style="thin">
          <color theme="9" tint="-0.249977111117893"/>
        </right>
        <top/>
        <bottom/>
        <vertical style="thin">
          <color theme="9" tint="-0.249977111117893"/>
        </vertical>
        <horizontal style="thin">
          <color theme="9" tint="-0.249977111117893"/>
        </horizontal>
      </border>
    </dxf>
    <dxf>
      <font>
        <strike val="0"/>
        <outline val="0"/>
        <shadow val="0"/>
        <u val="none"/>
        <vertAlign val="baseline"/>
        <color theme="1"/>
        <name val="Century Gothic"/>
        <family val="2"/>
        <scheme val="none"/>
      </font>
      <fill>
        <patternFill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>
        <left style="thin">
          <color theme="9" tint="-0.249977111117893"/>
        </left>
        <right style="thin">
          <color theme="9" tint="-0.249977111117893"/>
        </right>
        <top style="thin">
          <color theme="9" tint="-0.249977111117893"/>
        </top>
        <bottom style="thin">
          <color theme="9" tint="-0.249977111117893"/>
        </bottom>
        <vertical style="thin">
          <color theme="9" tint="-0.249977111117893"/>
        </vertical>
        <horizontal style="thin">
          <color theme="9" tint="-0.249977111117893"/>
        </horizontal>
      </border>
    </dxf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>
        <left style="thin">
          <color theme="9" tint="-0.249977111117893"/>
        </left>
        <right style="thin">
          <color theme="9" tint="-0.249977111117893"/>
        </right>
        <top/>
        <bottom/>
        <vertical style="thin">
          <color theme="9" tint="-0.249977111117893"/>
        </vertical>
        <horizontal style="thin">
          <color theme="9" tint="-0.249977111117893"/>
        </horizontal>
      </border>
    </dxf>
    <dxf>
      <font>
        <strike val="0"/>
        <outline val="0"/>
        <shadow val="0"/>
        <u val="none"/>
        <vertAlign val="baseline"/>
        <color theme="1"/>
        <name val="Century Gothic"/>
        <family val="2"/>
        <scheme val="none"/>
      </font>
      <fill>
        <patternFill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>
        <left style="thin">
          <color theme="9" tint="-0.249977111117893"/>
        </left>
        <right style="thin">
          <color theme="9" tint="-0.249977111117893"/>
        </right>
        <top style="thin">
          <color theme="9" tint="-0.249977111117893"/>
        </top>
        <bottom style="thin">
          <color theme="9" tint="-0.249977111117893"/>
        </bottom>
        <vertical style="thin">
          <color theme="9" tint="-0.249977111117893"/>
        </vertical>
        <horizontal style="thin">
          <color theme="9" tint="-0.249977111117893"/>
        </horizontal>
      </border>
    </dxf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9" tint="-0.249977111117893"/>
        </left>
        <right style="thin">
          <color theme="9" tint="-0.249977111117893"/>
        </right>
        <top/>
        <bottom/>
        <vertical style="thin">
          <color theme="9" tint="-0.249977111117893"/>
        </vertical>
        <horizontal style="thin">
          <color theme="9" tint="-0.249977111117893"/>
        </horizontal>
      </border>
    </dxf>
    <dxf>
      <font>
        <strike val="0"/>
        <outline val="0"/>
        <shadow val="0"/>
        <u val="none"/>
        <vertAlign val="baseline"/>
        <color theme="1"/>
        <name val="Century Gothic"/>
        <family val="2"/>
        <scheme val="none"/>
      </font>
      <numFmt numFmtId="8" formatCode="#,##0.00_);[Red]\(#,##0.00\)"/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9" tint="-0.249977111117893"/>
        </left>
        <right style="thin">
          <color theme="9" tint="-0.249977111117893"/>
        </right>
        <top style="thin">
          <color theme="9" tint="-0.249977111117893"/>
        </top>
        <bottom style="thin">
          <color theme="9" tint="-0.249977111117893"/>
        </bottom>
        <vertical style="thin">
          <color theme="9" tint="-0.249977111117893"/>
        </vertical>
        <horizontal style="thin">
          <color theme="9" tint="-0.249977111117893"/>
        </horizontal>
      </border>
    </dxf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>
        <left/>
        <right style="thin">
          <color theme="9" tint="-0.249977111117893"/>
        </right>
        <top/>
        <bottom/>
        <vertical style="thin">
          <color theme="9" tint="-0.249977111117893"/>
        </vertical>
        <horizontal style="thin">
          <color theme="9" tint="-0.249977111117893"/>
        </horizontal>
      </border>
    </dxf>
    <dxf>
      <font>
        <strike val="0"/>
        <outline val="0"/>
        <shadow val="0"/>
        <u val="none"/>
        <vertAlign val="baseline"/>
        <color theme="1"/>
        <name val="Century Gothic"/>
        <family val="2"/>
        <scheme val="none"/>
      </font>
      <fill>
        <patternFill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>
        <left/>
        <right style="thin">
          <color theme="9" tint="-0.249977111117893"/>
        </right>
        <top style="thin">
          <color theme="9" tint="-0.249977111117893"/>
        </top>
        <bottom style="thin">
          <color theme="9" tint="-0.249977111117893"/>
        </bottom>
        <vertical style="thin">
          <color theme="9" tint="-0.249977111117893"/>
        </vertical>
        <horizontal style="thin">
          <color theme="9" tint="-0.249977111117893"/>
        </horizontal>
      </border>
    </dxf>
    <dxf>
      <border>
        <top style="thin">
          <color theme="9" tint="-0.249977111117893"/>
        </top>
      </border>
    </dxf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>
        <left style="thin">
          <color theme="9" tint="-0.249977111117893"/>
        </left>
        <right style="thin">
          <color theme="9" tint="-0.249977111117893"/>
        </right>
        <top/>
        <bottom/>
        <vertical style="thin">
          <color theme="9" tint="-0.249977111117893"/>
        </vertical>
        <horizontal style="thin">
          <color theme="9" tint="-0.249977111117893"/>
        </horizontal>
      </border>
    </dxf>
    <dxf>
      <border diagonalUp="0" diagonalDown="0">
        <left style="thin">
          <color theme="9" tint="-0.249977111117893"/>
        </left>
        <right style="thin">
          <color theme="9" tint="-0.249977111117893"/>
        </right>
        <top style="thin">
          <color theme="9" tint="-0.249977111117893"/>
        </top>
        <bottom style="thin">
          <color theme="9" tint="-0.249977111117893"/>
        </bottom>
      </border>
    </dxf>
    <dxf>
      <font>
        <strike val="0"/>
        <outline val="0"/>
        <shadow val="0"/>
        <u val="none"/>
        <vertAlign val="baseline"/>
        <color theme="1"/>
        <name val="Century Gothic"/>
        <family val="2"/>
        <scheme val="none"/>
      </font>
      <fill>
        <patternFill>
          <fgColor indexed="64"/>
          <bgColor theme="0"/>
        </patternFill>
      </fill>
      <alignment horizontal="center" vertical="center" textRotation="0" indent="0" justifyLastLine="0" shrinkToFit="0" readingOrder="0"/>
    </dxf>
    <dxf>
      <border>
        <bottom style="thin">
          <color theme="9" tint="-0.249977111117893"/>
        </bottom>
      </border>
    </dxf>
    <dxf>
      <font>
        <strike val="0"/>
        <outline val="0"/>
        <shadow val="0"/>
        <u val="none"/>
        <vertAlign val="baseline"/>
        <sz val="14"/>
        <color theme="0"/>
        <name val="Century Gothic"/>
        <family val="2"/>
        <scheme val="none"/>
      </font>
      <fill>
        <patternFill patternType="solid">
          <fgColor indexed="64"/>
          <bgColor theme="9" tint="-0.249977111117893"/>
        </patternFill>
      </fill>
      <alignment horizontal="center" vertical="center" textRotation="0" indent="0" justifyLastLine="0" shrinkToFit="0" readingOrder="0"/>
      <border diagonalUp="0" diagonalDown="0">
        <left style="thin">
          <color theme="9" tint="-0.249977111117893"/>
        </left>
        <right style="thin">
          <color theme="9" tint="-0.249977111117893"/>
        </right>
        <top/>
        <bottom/>
        <vertical style="thin">
          <color theme="9" tint="-0.249977111117893"/>
        </vertical>
        <horizontal style="thin">
          <color theme="9" tint="-0.249977111117893"/>
        </horizontal>
      </border>
    </dxf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theme="9" tint="0.79998168889431442"/>
        </patternFill>
      </fill>
      <alignment horizontal="center" vertical="center" textRotation="0" indent="0" justifyLastLine="0" shrinkToFit="0" readingOrder="0"/>
      <border diagonalUp="0" diagonalDown="0">
        <left style="thin">
          <color theme="9" tint="-0.249977111117893"/>
        </left>
        <right/>
        <top/>
        <bottom/>
        <vertical style="thin">
          <color theme="9" tint="-0.249977111117893"/>
        </vertical>
        <horizontal style="thin">
          <color theme="9" tint="-0.249977111117893"/>
        </horizontal>
      </border>
    </dxf>
    <dxf>
      <font>
        <strike val="0"/>
        <outline val="0"/>
        <shadow val="0"/>
        <u val="none"/>
        <vertAlign val="baseline"/>
        <color theme="1"/>
        <name val="Century Gothic"/>
        <family val="2"/>
        <scheme val="none"/>
      </font>
      <fill>
        <patternFill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>
        <left style="thin">
          <color theme="9" tint="-0.249977111117893"/>
        </left>
        <right/>
        <top style="thin">
          <color theme="9" tint="-0.249977111117893"/>
        </top>
        <bottom style="thin">
          <color theme="9" tint="-0.249977111117893"/>
        </bottom>
        <vertical style="thin">
          <color theme="9" tint="-0.249977111117893"/>
        </vertical>
        <horizontal style="thin">
          <color theme="9" tint="-0.249977111117893"/>
        </horizontal>
      </border>
    </dxf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theme="9" tint="0.79998168889431442"/>
        </patternFill>
      </fill>
      <alignment horizontal="center" vertical="center" textRotation="0" indent="0" justifyLastLine="0" shrinkToFit="0" readingOrder="0"/>
      <border diagonalUp="0" diagonalDown="0">
        <left style="thin">
          <color theme="9" tint="-0.249977111117893"/>
        </left>
        <right style="thin">
          <color theme="9" tint="-0.249977111117893"/>
        </right>
        <top/>
        <bottom/>
        <vertical style="thin">
          <color theme="9" tint="-0.249977111117893"/>
        </vertical>
        <horizontal style="thin">
          <color theme="9" tint="-0.249977111117893"/>
        </horizontal>
      </border>
    </dxf>
    <dxf>
      <font>
        <strike val="0"/>
        <outline val="0"/>
        <shadow val="0"/>
        <u val="none"/>
        <vertAlign val="baseline"/>
        <color theme="1"/>
        <name val="Century Gothic"/>
        <family val="2"/>
        <scheme val="none"/>
      </font>
      <fill>
        <patternFill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>
        <left style="thin">
          <color theme="9" tint="-0.249977111117893"/>
        </left>
        <right style="thin">
          <color theme="9" tint="-0.249977111117893"/>
        </right>
        <top style="thin">
          <color theme="9" tint="-0.249977111117893"/>
        </top>
        <bottom style="thin">
          <color theme="9" tint="-0.249977111117893"/>
        </bottom>
        <vertical style="thin">
          <color theme="9" tint="-0.249977111117893"/>
        </vertical>
        <horizontal style="thin">
          <color theme="9" tint="-0.249977111117893"/>
        </horizontal>
      </border>
    </dxf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theme="9" tint="0.79998168889431442"/>
        </patternFill>
      </fill>
      <alignment horizontal="center" vertical="center" textRotation="0" indent="0" justifyLastLine="0" shrinkToFit="0" readingOrder="0"/>
      <border diagonalUp="0" diagonalDown="0">
        <left style="thin">
          <color theme="9" tint="-0.249977111117893"/>
        </left>
        <right style="thin">
          <color theme="9" tint="-0.249977111117893"/>
        </right>
        <top/>
        <bottom/>
        <vertical style="thin">
          <color theme="9" tint="-0.249977111117893"/>
        </vertical>
        <horizontal style="thin">
          <color theme="9" tint="-0.249977111117893"/>
        </horizontal>
      </border>
    </dxf>
    <dxf>
      <font>
        <strike val="0"/>
        <outline val="0"/>
        <shadow val="0"/>
        <u val="none"/>
        <vertAlign val="baseline"/>
        <color theme="1"/>
        <name val="Century Gothic"/>
        <family val="2"/>
        <scheme val="none"/>
      </font>
      <fill>
        <patternFill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>
        <left style="thin">
          <color theme="9" tint="-0.249977111117893"/>
        </left>
        <right style="thin">
          <color theme="9" tint="-0.249977111117893"/>
        </right>
        <top style="thin">
          <color theme="9" tint="-0.249977111117893"/>
        </top>
        <bottom style="thin">
          <color theme="9" tint="-0.249977111117893"/>
        </bottom>
        <vertical style="thin">
          <color theme="9" tint="-0.249977111117893"/>
        </vertical>
        <horizontal style="thin">
          <color theme="9" tint="-0.249977111117893"/>
        </horizontal>
      </border>
    </dxf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9" tint="-0.249977111117893"/>
        </left>
        <right style="thin">
          <color theme="9" tint="-0.249977111117893"/>
        </right>
        <top/>
        <bottom/>
        <vertical style="thin">
          <color theme="9" tint="-0.249977111117893"/>
        </vertical>
        <horizontal style="thin">
          <color theme="9" tint="-0.249977111117893"/>
        </horizontal>
      </border>
    </dxf>
    <dxf>
      <font>
        <strike val="0"/>
        <outline val="0"/>
        <shadow val="0"/>
        <u val="none"/>
        <vertAlign val="baseline"/>
        <color theme="1"/>
        <name val="Century Gothic"/>
        <family val="2"/>
        <scheme val="none"/>
      </font>
      <numFmt numFmtId="8" formatCode="#,##0.00_);[Red]\(#,##0.00\)"/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9" tint="-0.249977111117893"/>
        </left>
        <right style="thin">
          <color theme="9" tint="-0.249977111117893"/>
        </right>
        <top style="thin">
          <color theme="9" tint="-0.249977111117893"/>
        </top>
        <bottom style="thin">
          <color theme="9" tint="-0.249977111117893"/>
        </bottom>
        <vertical style="thin">
          <color theme="9" tint="-0.249977111117893"/>
        </vertical>
        <horizontal style="thin">
          <color theme="9" tint="-0.249977111117893"/>
        </horizontal>
      </border>
    </dxf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fill>
        <patternFill patternType="solid">
          <fgColor indexed="64"/>
          <bgColor theme="9" tint="0.79998168889431442"/>
        </patternFill>
      </fill>
      <alignment horizontal="left" vertical="center" textRotation="0" wrapText="0" indent="0" justifyLastLine="0" shrinkToFit="0" readingOrder="0"/>
      <border diagonalUp="0" diagonalDown="0">
        <left/>
        <right style="thin">
          <color theme="9" tint="-0.249977111117893"/>
        </right>
        <top/>
        <bottom/>
        <vertical style="thin">
          <color theme="9" tint="-0.249977111117893"/>
        </vertical>
        <horizontal style="thin">
          <color theme="9" tint="-0.249977111117893"/>
        </horizontal>
      </border>
    </dxf>
    <dxf>
      <font>
        <strike val="0"/>
        <outline val="0"/>
        <shadow val="0"/>
        <u val="none"/>
        <vertAlign val="baseline"/>
        <color theme="1"/>
        <name val="Century Gothic"/>
        <family val="2"/>
        <scheme val="none"/>
      </font>
      <fill>
        <patternFill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>
        <left/>
        <right style="thin">
          <color theme="9" tint="-0.249977111117893"/>
        </right>
        <top style="thin">
          <color theme="9" tint="-0.249977111117893"/>
        </top>
        <bottom style="thin">
          <color theme="9" tint="-0.249977111117893"/>
        </bottom>
        <vertical style="thin">
          <color theme="9" tint="-0.249977111117893"/>
        </vertical>
        <horizontal style="thin">
          <color theme="9" tint="-0.249977111117893"/>
        </horizontal>
      </border>
    </dxf>
    <dxf>
      <border>
        <top style="thin">
          <color theme="9" tint="-0.249977111117893"/>
        </top>
      </border>
    </dxf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fill>
        <patternFill patternType="solid">
          <fgColor indexed="64"/>
          <bgColor theme="9" tint="0.79998168889431442"/>
        </patternFill>
      </fill>
      <alignment horizontal="center" vertical="center" textRotation="0" indent="0" justifyLastLine="0" shrinkToFit="0" readingOrder="0"/>
      <border diagonalUp="0" diagonalDown="0">
        <left style="thin">
          <color theme="9" tint="-0.249977111117893"/>
        </left>
        <right style="thin">
          <color theme="9" tint="-0.249977111117893"/>
        </right>
        <top/>
        <bottom/>
        <vertical style="thin">
          <color theme="9" tint="-0.249977111117893"/>
        </vertical>
        <horizontal style="thin">
          <color theme="9" tint="-0.249977111117893"/>
        </horizontal>
      </border>
    </dxf>
    <dxf>
      <border diagonalUp="0" diagonalDown="0">
        <left style="thin">
          <color theme="9" tint="-0.249977111117893"/>
        </left>
        <right style="thin">
          <color theme="9" tint="-0.249977111117893"/>
        </right>
        <top style="thin">
          <color theme="9" tint="-0.249977111117893"/>
        </top>
        <bottom style="thin">
          <color theme="9" tint="-0.249977111117893"/>
        </bottom>
      </border>
    </dxf>
    <dxf>
      <font>
        <strike val="0"/>
        <outline val="0"/>
        <shadow val="0"/>
        <u val="none"/>
        <vertAlign val="baseline"/>
        <color theme="1"/>
        <name val="Century Gothic"/>
        <family val="2"/>
        <scheme val="none"/>
      </font>
      <fill>
        <patternFill>
          <fgColor indexed="64"/>
          <bgColor theme="0"/>
        </patternFill>
      </fill>
      <alignment horizontal="center" vertical="center" textRotation="0" indent="0" justifyLastLine="0" shrinkToFit="0" readingOrder="0"/>
    </dxf>
    <dxf>
      <border>
        <bottom style="thin">
          <color theme="9" tint="-0.249977111117893"/>
        </bottom>
      </border>
    </dxf>
    <dxf>
      <font>
        <strike val="0"/>
        <outline val="0"/>
        <shadow val="0"/>
        <u val="none"/>
        <vertAlign val="baseline"/>
        <sz val="14"/>
        <color theme="0"/>
        <name val="Century Gothic"/>
        <family val="2"/>
        <scheme val="none"/>
      </font>
      <fill>
        <patternFill patternType="solid">
          <fgColor indexed="64"/>
          <bgColor theme="9" tint="-0.249977111117893"/>
        </patternFill>
      </fill>
      <alignment horizontal="center" vertical="center" textRotation="0" indent="0" justifyLastLine="0" shrinkToFit="0" readingOrder="0"/>
      <border diagonalUp="0" diagonalDown="0">
        <left style="thin">
          <color theme="9" tint="-0.249977111117893"/>
        </left>
        <right style="thin">
          <color theme="9" tint="-0.249977111117893"/>
        </right>
        <top/>
        <bottom/>
        <vertical style="thin">
          <color theme="9" tint="-0.249977111117893"/>
        </vertical>
        <horizontal style="thin">
          <color theme="9" tint="-0.249977111117893"/>
        </horizontal>
      </border>
    </dxf>
    <dxf>
      <font>
        <strike val="0"/>
        <outline val="0"/>
        <shadow val="0"/>
        <u val="none"/>
        <vertAlign val="baseline"/>
        <color theme="1"/>
        <name val="Century Gothic"/>
        <family val="2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theme="9" tint="0.79998168889431442"/>
        </patternFill>
      </fill>
      <alignment horizontal="center" vertical="center" textRotation="0" indent="0" justifyLastLine="0" shrinkToFit="0" readingOrder="0"/>
      <border diagonalUp="0" diagonalDown="0">
        <left style="thin">
          <color theme="9" tint="-0.249977111117893"/>
        </left>
        <right/>
        <top/>
        <bottom/>
        <vertical style="thin">
          <color theme="9" tint="-0.249977111117893"/>
        </vertical>
        <horizontal style="thin">
          <color theme="9" tint="-0.249977111117893"/>
        </horizontal>
      </border>
    </dxf>
    <dxf>
      <font>
        <strike val="0"/>
        <outline val="0"/>
        <shadow val="0"/>
        <u val="none"/>
        <vertAlign val="baseline"/>
        <color theme="1"/>
        <name val="Century Gothic"/>
        <family val="2"/>
        <scheme val="none"/>
      </font>
      <fill>
        <patternFill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>
        <left style="thin">
          <color theme="9" tint="-0.249977111117893"/>
        </left>
        <right/>
        <top style="thin">
          <color theme="9" tint="-0.249977111117893"/>
        </top>
        <bottom style="thin">
          <color theme="9" tint="-0.249977111117893"/>
        </bottom>
        <vertical style="thin">
          <color theme="9" tint="-0.249977111117893"/>
        </vertical>
        <horizontal style="thin">
          <color theme="9" tint="-0.249977111117893"/>
        </horizontal>
      </border>
    </dxf>
    <dxf>
      <font>
        <strike val="0"/>
        <outline val="0"/>
        <shadow val="0"/>
        <u val="none"/>
        <vertAlign val="baseline"/>
        <color theme="1"/>
        <name val="Century Gothic"/>
        <family val="2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theme="9" tint="0.79998168889431442"/>
        </patternFill>
      </fill>
      <alignment horizontal="center" vertical="center" textRotation="0" indent="0" justifyLastLine="0" shrinkToFit="0" readingOrder="0"/>
      <border diagonalUp="0" diagonalDown="0">
        <left style="thin">
          <color theme="9" tint="-0.249977111117893"/>
        </left>
        <right style="thin">
          <color theme="9" tint="-0.249977111117893"/>
        </right>
        <top/>
        <bottom/>
        <vertical style="thin">
          <color theme="9" tint="-0.249977111117893"/>
        </vertical>
        <horizontal style="thin">
          <color theme="9" tint="-0.249977111117893"/>
        </horizontal>
      </border>
    </dxf>
    <dxf>
      <font>
        <strike val="0"/>
        <outline val="0"/>
        <shadow val="0"/>
        <u val="none"/>
        <vertAlign val="baseline"/>
        <color theme="1"/>
        <name val="Century Gothic"/>
        <family val="2"/>
        <scheme val="none"/>
      </font>
      <fill>
        <patternFill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>
        <left style="thin">
          <color theme="9" tint="-0.249977111117893"/>
        </left>
        <right style="thin">
          <color theme="9" tint="-0.249977111117893"/>
        </right>
        <top style="thin">
          <color theme="9" tint="-0.249977111117893"/>
        </top>
        <bottom style="thin">
          <color theme="9" tint="-0.249977111117893"/>
        </bottom>
        <vertical style="thin">
          <color theme="9" tint="-0.249977111117893"/>
        </vertical>
        <horizontal style="thin">
          <color theme="9" tint="-0.249977111117893"/>
        </horizontal>
      </border>
    </dxf>
    <dxf>
      <font>
        <strike val="0"/>
        <outline val="0"/>
        <shadow val="0"/>
        <u val="none"/>
        <vertAlign val="baseline"/>
        <color theme="1"/>
        <name val="Century Gothic"/>
        <family val="2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theme="9" tint="0.79998168889431442"/>
        </patternFill>
      </fill>
      <alignment horizontal="center" vertical="center" textRotation="0" indent="0" justifyLastLine="0" shrinkToFit="0" readingOrder="0"/>
      <border diagonalUp="0" diagonalDown="0">
        <left style="thin">
          <color theme="9" tint="-0.249977111117893"/>
        </left>
        <right style="thin">
          <color theme="9" tint="-0.249977111117893"/>
        </right>
        <top/>
        <bottom/>
        <vertical style="thin">
          <color theme="9" tint="-0.249977111117893"/>
        </vertical>
        <horizontal style="thin">
          <color theme="9" tint="-0.249977111117893"/>
        </horizontal>
      </border>
    </dxf>
    <dxf>
      <font>
        <strike val="0"/>
        <outline val="0"/>
        <shadow val="0"/>
        <u val="none"/>
        <vertAlign val="baseline"/>
        <color theme="1"/>
        <name val="Century Gothic"/>
        <family val="2"/>
        <scheme val="none"/>
      </font>
      <fill>
        <patternFill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>
        <left style="thin">
          <color theme="9" tint="-0.249977111117893"/>
        </left>
        <right style="thin">
          <color theme="9" tint="-0.249977111117893"/>
        </right>
        <top style="thin">
          <color theme="9" tint="-0.249977111117893"/>
        </top>
        <bottom style="thin">
          <color theme="9" tint="-0.249977111117893"/>
        </bottom>
        <vertical style="thin">
          <color theme="9" tint="-0.249977111117893"/>
        </vertical>
        <horizontal style="thin">
          <color theme="9" tint="-0.249977111117893"/>
        </horizontal>
      </border>
    </dxf>
    <dxf>
      <font>
        <strike val="0"/>
        <outline val="0"/>
        <shadow val="0"/>
        <u val="none"/>
        <vertAlign val="baseline"/>
        <color theme="1"/>
        <name val="Century Gothic"/>
        <family val="2"/>
        <scheme val="none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9" tint="-0.249977111117893"/>
        </left>
        <right style="thin">
          <color theme="9" tint="-0.249977111117893"/>
        </right>
        <top/>
        <bottom/>
        <vertical style="thin">
          <color theme="9" tint="-0.249977111117893"/>
        </vertical>
        <horizontal style="thin">
          <color theme="9" tint="-0.249977111117893"/>
        </horizontal>
      </border>
    </dxf>
    <dxf>
      <font>
        <strike val="0"/>
        <outline val="0"/>
        <shadow val="0"/>
        <u val="none"/>
        <vertAlign val="baseline"/>
        <color theme="1"/>
        <name val="Century Gothic"/>
        <family val="2"/>
        <scheme val="none"/>
      </font>
      <numFmt numFmtId="8" formatCode="#,##0.00_);[Red]\(#,##0.00\)"/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9" tint="-0.249977111117893"/>
        </left>
        <right style="thin">
          <color theme="9" tint="-0.249977111117893"/>
        </right>
        <top style="thin">
          <color theme="9" tint="-0.249977111117893"/>
        </top>
        <bottom style="thin">
          <color theme="9" tint="-0.249977111117893"/>
        </bottom>
        <vertical style="thin">
          <color theme="9" tint="-0.249977111117893"/>
        </vertical>
        <horizontal style="thin">
          <color theme="9" tint="-0.249977111117893"/>
        </horizontal>
      </border>
    </dxf>
    <dxf>
      <font>
        <strike val="0"/>
        <outline val="0"/>
        <shadow val="0"/>
        <u val="none"/>
        <vertAlign val="baseline"/>
        <color theme="1"/>
        <name val="Century Gothic"/>
        <family val="2"/>
        <scheme val="none"/>
      </font>
      <fill>
        <patternFill patternType="solid">
          <fgColor indexed="64"/>
          <bgColor theme="9" tint="0.79998168889431442"/>
        </patternFill>
      </fill>
      <alignment horizontal="left" vertical="center" textRotation="0" wrapText="0" indent="0" justifyLastLine="0" shrinkToFit="0" readingOrder="0"/>
      <border diagonalUp="0" diagonalDown="0">
        <left/>
        <right style="thin">
          <color theme="9" tint="-0.249977111117893"/>
        </right>
        <top/>
        <bottom/>
        <vertical style="thin">
          <color theme="9" tint="-0.249977111117893"/>
        </vertical>
        <horizontal style="thin">
          <color theme="9" tint="-0.249977111117893"/>
        </horizontal>
      </border>
    </dxf>
    <dxf>
      <font>
        <strike val="0"/>
        <outline val="0"/>
        <shadow val="0"/>
        <u val="none"/>
        <vertAlign val="baseline"/>
        <color theme="1"/>
        <name val="Century Gothic"/>
        <family val="2"/>
        <scheme val="none"/>
      </font>
      <numFmt numFmtId="168" formatCode="#,##0.0_);[Red]\(#,##0.0\)"/>
      <fill>
        <patternFill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>
        <left/>
        <right style="thin">
          <color theme="9" tint="-0.249977111117893"/>
        </right>
        <top style="thin">
          <color theme="9" tint="-0.249977111117893"/>
        </top>
        <bottom style="thin">
          <color theme="9" tint="-0.249977111117893"/>
        </bottom>
        <vertical style="thin">
          <color theme="9" tint="-0.249977111117893"/>
        </vertical>
        <horizontal style="thin">
          <color theme="9" tint="-0.249977111117893"/>
        </horizontal>
      </border>
    </dxf>
    <dxf>
      <border>
        <top style="thin">
          <color theme="9" tint="-0.249977111117893"/>
        </top>
      </border>
    </dxf>
    <dxf>
      <font>
        <strike val="0"/>
        <outline val="0"/>
        <shadow val="0"/>
        <u val="none"/>
        <vertAlign val="baseline"/>
        <color theme="1"/>
        <name val="Century Gothic"/>
        <family val="2"/>
        <scheme val="none"/>
      </font>
      <fill>
        <patternFill patternType="solid">
          <fgColor indexed="64"/>
          <bgColor theme="9" tint="0.79998168889431442"/>
        </patternFill>
      </fill>
      <alignment horizontal="center" vertical="center" textRotation="0" indent="0" justifyLastLine="0" shrinkToFit="0" readingOrder="0"/>
      <border diagonalUp="0" diagonalDown="0">
        <left style="thin">
          <color theme="9" tint="-0.249977111117893"/>
        </left>
        <right style="thin">
          <color theme="9" tint="-0.249977111117893"/>
        </right>
        <top/>
        <bottom/>
        <vertical style="thin">
          <color theme="9" tint="-0.249977111117893"/>
        </vertical>
        <horizontal style="thin">
          <color theme="9" tint="-0.249977111117893"/>
        </horizontal>
      </border>
    </dxf>
    <dxf>
      <border diagonalUp="0" diagonalDown="0">
        <left style="thin">
          <color theme="9" tint="-0.249977111117893"/>
        </left>
        <right style="thin">
          <color theme="9" tint="-0.249977111117893"/>
        </right>
        <top style="thin">
          <color theme="9" tint="-0.249977111117893"/>
        </top>
        <bottom style="thin">
          <color theme="9" tint="-0.249977111117893"/>
        </bottom>
      </border>
    </dxf>
    <dxf>
      <font>
        <strike val="0"/>
        <outline val="0"/>
        <shadow val="0"/>
        <u val="none"/>
        <vertAlign val="baseline"/>
        <color theme="1"/>
        <name val="Century Gothic"/>
        <family val="2"/>
        <scheme val="none"/>
      </font>
      <fill>
        <patternFill>
          <fgColor indexed="64"/>
          <bgColor theme="0"/>
        </patternFill>
      </fill>
      <alignment horizontal="center" vertical="center" textRotation="0" indent="0" justifyLastLine="0" shrinkToFit="0" readingOrder="0"/>
    </dxf>
    <dxf>
      <border>
        <bottom style="thin">
          <color theme="9" tint="-0.249977111117893"/>
        </bottom>
      </border>
    </dxf>
    <dxf>
      <font>
        <strike val="0"/>
        <outline val="0"/>
        <shadow val="0"/>
        <u val="none"/>
        <vertAlign val="baseline"/>
        <sz val="14"/>
        <color theme="0"/>
        <name val="Century Gothic"/>
        <family val="2"/>
        <scheme val="none"/>
      </font>
      <fill>
        <patternFill patternType="solid">
          <fgColor indexed="64"/>
          <bgColor theme="9" tint="-0.249977111117893"/>
        </patternFill>
      </fill>
      <alignment horizontal="center" vertical="center" textRotation="0" indent="0" justifyLastLine="0" shrinkToFit="0" readingOrder="0"/>
      <border diagonalUp="0" diagonalDown="0">
        <left style="thin">
          <color theme="9" tint="-0.249977111117893"/>
        </left>
        <right style="thin">
          <color theme="9" tint="-0.249977111117893"/>
        </right>
        <top/>
        <bottom/>
        <vertical style="thin">
          <color theme="9" tint="-0.249977111117893"/>
        </vertical>
        <horizontal style="thin">
          <color theme="9" tint="-0.249977111117893"/>
        </horizontal>
      </border>
    </dxf>
    <dxf>
      <font>
        <strike val="0"/>
        <outline val="0"/>
        <shadow val="0"/>
        <u val="none"/>
        <vertAlign val="baseline"/>
        <color theme="1"/>
        <name val="Century Gothic"/>
        <family val="2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theme="9" tint="0.79998168889431442"/>
        </patternFill>
      </fill>
      <alignment horizontal="center" vertical="center" textRotation="0" indent="0" justifyLastLine="0" shrinkToFit="0" readingOrder="0"/>
      <border diagonalUp="0" diagonalDown="0">
        <left style="thin">
          <color theme="9" tint="-0.249977111117893"/>
        </left>
        <right/>
        <top/>
        <bottom/>
        <vertical style="thin">
          <color theme="9" tint="-0.249977111117893"/>
        </vertical>
        <horizontal style="thin">
          <color theme="9" tint="-0.249977111117893"/>
        </horizontal>
      </border>
    </dxf>
    <dxf>
      <font>
        <strike val="0"/>
        <outline val="0"/>
        <shadow val="0"/>
        <u val="none"/>
        <vertAlign val="baseline"/>
        <color theme="1"/>
        <name val="Century Gothic"/>
        <family val="2"/>
        <scheme val="none"/>
      </font>
      <fill>
        <patternFill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>
        <left style="thin">
          <color theme="9" tint="-0.249977111117893"/>
        </left>
        <right/>
        <top style="thin">
          <color theme="9" tint="-0.249977111117893"/>
        </top>
        <bottom style="thin">
          <color theme="9" tint="-0.249977111117893"/>
        </bottom>
        <vertical style="thin">
          <color theme="9" tint="-0.249977111117893"/>
        </vertical>
        <horizontal style="thin">
          <color theme="9" tint="-0.249977111117893"/>
        </horizontal>
      </border>
    </dxf>
    <dxf>
      <font>
        <strike val="0"/>
        <outline val="0"/>
        <shadow val="0"/>
        <u val="none"/>
        <vertAlign val="baseline"/>
        <color theme="1"/>
        <name val="Century Gothic"/>
        <family val="2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theme="9" tint="0.79998168889431442"/>
        </patternFill>
      </fill>
      <alignment horizontal="center" vertical="center" textRotation="0" indent="0" justifyLastLine="0" shrinkToFit="0" readingOrder="0"/>
      <border diagonalUp="0" diagonalDown="0">
        <left style="thin">
          <color theme="9" tint="-0.249977111117893"/>
        </left>
        <right style="thin">
          <color theme="9" tint="-0.249977111117893"/>
        </right>
        <top/>
        <bottom/>
        <vertical style="thin">
          <color theme="9" tint="-0.249977111117893"/>
        </vertical>
        <horizontal style="thin">
          <color theme="9" tint="-0.249977111117893"/>
        </horizontal>
      </border>
    </dxf>
    <dxf>
      <font>
        <strike val="0"/>
        <outline val="0"/>
        <shadow val="0"/>
        <u val="none"/>
        <vertAlign val="baseline"/>
        <color theme="1"/>
        <name val="Century Gothic"/>
        <family val="2"/>
        <scheme val="none"/>
      </font>
      <fill>
        <patternFill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>
        <left style="thin">
          <color theme="9" tint="-0.249977111117893"/>
        </left>
        <right style="thin">
          <color theme="9" tint="-0.249977111117893"/>
        </right>
        <top style="thin">
          <color theme="9" tint="-0.249977111117893"/>
        </top>
        <bottom style="thin">
          <color theme="9" tint="-0.249977111117893"/>
        </bottom>
        <vertical style="thin">
          <color theme="9" tint="-0.249977111117893"/>
        </vertical>
        <horizontal style="thin">
          <color theme="9" tint="-0.249977111117893"/>
        </horizontal>
      </border>
    </dxf>
    <dxf>
      <font>
        <strike val="0"/>
        <outline val="0"/>
        <shadow val="0"/>
        <u val="none"/>
        <vertAlign val="baseline"/>
        <color theme="1"/>
        <name val="Century Gothic"/>
        <family val="2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theme="9" tint="0.79998168889431442"/>
        </patternFill>
      </fill>
      <alignment horizontal="center" vertical="center" textRotation="0" indent="0" justifyLastLine="0" shrinkToFit="0" readingOrder="0"/>
      <border diagonalUp="0" diagonalDown="0">
        <left style="thin">
          <color theme="9" tint="-0.249977111117893"/>
        </left>
        <right style="thin">
          <color theme="9" tint="-0.249977111117893"/>
        </right>
        <top/>
        <bottom/>
        <vertical style="thin">
          <color theme="9" tint="-0.249977111117893"/>
        </vertical>
        <horizontal style="thin">
          <color theme="9" tint="-0.249977111117893"/>
        </horizontal>
      </border>
    </dxf>
    <dxf>
      <font>
        <strike val="0"/>
        <outline val="0"/>
        <shadow val="0"/>
        <u val="none"/>
        <vertAlign val="baseline"/>
        <color theme="1"/>
        <name val="Century Gothic"/>
        <family val="2"/>
        <scheme val="none"/>
      </font>
      <fill>
        <patternFill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>
        <left style="thin">
          <color theme="9" tint="-0.249977111117893"/>
        </left>
        <right style="thin">
          <color theme="9" tint="-0.249977111117893"/>
        </right>
        <top style="thin">
          <color theme="9" tint="-0.249977111117893"/>
        </top>
        <bottom style="thin">
          <color theme="9" tint="-0.249977111117893"/>
        </bottom>
        <vertical style="thin">
          <color theme="9" tint="-0.249977111117893"/>
        </vertical>
        <horizontal style="thin">
          <color theme="9" tint="-0.249977111117893"/>
        </horizontal>
      </border>
    </dxf>
    <dxf>
      <font>
        <strike val="0"/>
        <outline val="0"/>
        <shadow val="0"/>
        <u val="none"/>
        <vertAlign val="baseline"/>
        <color theme="1"/>
        <name val="Century Gothic"/>
        <family val="2"/>
        <scheme val="none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9" tint="-0.249977111117893"/>
        </left>
        <right style="thin">
          <color theme="9" tint="-0.249977111117893"/>
        </right>
        <top/>
        <bottom/>
        <vertical style="thin">
          <color theme="9" tint="-0.249977111117893"/>
        </vertical>
        <horizontal style="thin">
          <color theme="9" tint="-0.249977111117893"/>
        </horizontal>
      </border>
    </dxf>
    <dxf>
      <font>
        <strike val="0"/>
        <outline val="0"/>
        <shadow val="0"/>
        <u val="none"/>
        <vertAlign val="baseline"/>
        <color theme="1"/>
        <name val="Century Gothic"/>
        <family val="2"/>
        <scheme val="none"/>
      </font>
      <numFmt numFmtId="8" formatCode="#,##0.00_);[Red]\(#,##0.00\)"/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9" tint="-0.249977111117893"/>
        </left>
        <right style="thin">
          <color theme="9" tint="-0.249977111117893"/>
        </right>
        <top style="thin">
          <color theme="9" tint="-0.249977111117893"/>
        </top>
        <bottom style="thin">
          <color theme="9" tint="-0.249977111117893"/>
        </bottom>
        <vertical style="thin">
          <color theme="9" tint="-0.249977111117893"/>
        </vertical>
        <horizontal style="thin">
          <color theme="9" tint="-0.249977111117893"/>
        </horizontal>
      </border>
    </dxf>
    <dxf>
      <font>
        <strike val="0"/>
        <outline val="0"/>
        <shadow val="0"/>
        <u val="none"/>
        <vertAlign val="baseline"/>
        <color theme="1"/>
        <name val="Century Gothic"/>
        <family val="2"/>
        <scheme val="none"/>
      </font>
      <fill>
        <patternFill patternType="solid">
          <fgColor indexed="64"/>
          <bgColor theme="9" tint="0.79998168889431442"/>
        </patternFill>
      </fill>
      <alignment horizontal="left" vertical="center" textRotation="0" wrapText="0" indent="0" justifyLastLine="0" shrinkToFit="0" readingOrder="0"/>
      <border diagonalUp="0" diagonalDown="0">
        <left/>
        <right style="thin">
          <color theme="9" tint="-0.249977111117893"/>
        </right>
        <top/>
        <bottom/>
        <vertical style="thin">
          <color theme="9" tint="-0.249977111117893"/>
        </vertical>
        <horizontal style="thin">
          <color theme="9" tint="-0.249977111117893"/>
        </horizontal>
      </border>
    </dxf>
    <dxf>
      <font>
        <strike val="0"/>
        <outline val="0"/>
        <shadow val="0"/>
        <u val="none"/>
        <vertAlign val="baseline"/>
        <color theme="1"/>
        <name val="Century Gothic"/>
        <family val="2"/>
        <scheme val="none"/>
      </font>
      <numFmt numFmtId="168" formatCode="#,##0.0_);[Red]\(#,##0.0\)"/>
      <fill>
        <patternFill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>
        <left/>
        <right style="thin">
          <color theme="9" tint="-0.249977111117893"/>
        </right>
        <top style="thin">
          <color theme="9" tint="-0.249977111117893"/>
        </top>
        <bottom style="thin">
          <color theme="9" tint="-0.249977111117893"/>
        </bottom>
        <vertical style="thin">
          <color theme="9" tint="-0.249977111117893"/>
        </vertical>
        <horizontal style="thin">
          <color theme="9" tint="-0.249977111117893"/>
        </horizontal>
      </border>
    </dxf>
    <dxf>
      <border>
        <top style="thin">
          <color theme="9" tint="-0.249977111117893"/>
        </top>
      </border>
    </dxf>
    <dxf>
      <font>
        <strike val="0"/>
        <outline val="0"/>
        <shadow val="0"/>
        <u val="none"/>
        <vertAlign val="baseline"/>
        <color theme="1"/>
        <name val="Century Gothic"/>
        <family val="2"/>
        <scheme val="none"/>
      </font>
      <fill>
        <patternFill patternType="solid">
          <fgColor indexed="64"/>
          <bgColor theme="9" tint="0.79998168889431442"/>
        </patternFill>
      </fill>
      <alignment horizontal="center" vertical="center" textRotation="0" indent="0" justifyLastLine="0" shrinkToFit="0" readingOrder="0"/>
      <border diagonalUp="0" diagonalDown="0">
        <left style="thin">
          <color theme="9" tint="-0.249977111117893"/>
        </left>
        <right style="thin">
          <color theme="9" tint="-0.249977111117893"/>
        </right>
        <top/>
        <bottom/>
        <vertical style="thin">
          <color theme="9" tint="-0.249977111117893"/>
        </vertical>
        <horizontal style="thin">
          <color theme="9" tint="-0.249977111117893"/>
        </horizontal>
      </border>
    </dxf>
    <dxf>
      <border diagonalUp="0" diagonalDown="0">
        <left style="thin">
          <color theme="9" tint="-0.249977111117893"/>
        </left>
        <right style="thin">
          <color theme="9" tint="-0.249977111117893"/>
        </right>
        <top style="thin">
          <color theme="9" tint="-0.249977111117893"/>
        </top>
        <bottom style="thin">
          <color theme="9" tint="-0.249977111117893"/>
        </bottom>
      </border>
    </dxf>
    <dxf>
      <font>
        <strike val="0"/>
        <outline val="0"/>
        <shadow val="0"/>
        <u val="none"/>
        <vertAlign val="baseline"/>
        <color theme="1"/>
        <name val="Century Gothic"/>
        <family val="2"/>
        <scheme val="none"/>
      </font>
      <fill>
        <patternFill>
          <fgColor indexed="64"/>
          <bgColor theme="0"/>
        </patternFill>
      </fill>
      <alignment horizontal="center" vertical="center" textRotation="0" indent="0" justifyLastLine="0" shrinkToFit="0" readingOrder="0"/>
    </dxf>
    <dxf>
      <border>
        <bottom style="thin">
          <color theme="9" tint="-0.249977111117893"/>
        </bottom>
      </border>
    </dxf>
    <dxf>
      <font>
        <strike val="0"/>
        <outline val="0"/>
        <shadow val="0"/>
        <u val="none"/>
        <vertAlign val="baseline"/>
        <sz val="14"/>
        <color theme="0"/>
        <name val="Century Gothic"/>
        <family val="2"/>
        <scheme val="none"/>
      </font>
      <fill>
        <patternFill patternType="solid">
          <fgColor indexed="64"/>
          <bgColor theme="9" tint="-0.249977111117893"/>
        </patternFill>
      </fill>
      <alignment horizontal="center" vertical="center" textRotation="0" indent="0" justifyLastLine="0" shrinkToFit="0" readingOrder="0"/>
      <border diagonalUp="0" diagonalDown="0">
        <left style="thin">
          <color theme="9" tint="-0.249977111117893"/>
        </left>
        <right style="thin">
          <color theme="9" tint="-0.249977111117893"/>
        </right>
        <top/>
        <bottom/>
        <vertical style="thin">
          <color theme="9" tint="-0.249977111117893"/>
        </vertical>
        <horizontal style="thin">
          <color theme="9" tint="-0.249977111117893"/>
        </horizontal>
      </border>
    </dxf>
    <dxf>
      <font>
        <strike val="0"/>
        <outline val="0"/>
        <shadow val="0"/>
        <u val="none"/>
        <vertAlign val="baseline"/>
        <color theme="1"/>
        <name val="Century Gothic"/>
        <family val="2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theme="9" tint="0.79998168889431442"/>
        </patternFill>
      </fill>
      <alignment horizontal="center" vertical="center" textRotation="0" indent="0" justifyLastLine="0" shrinkToFit="0" readingOrder="0"/>
      <border diagonalUp="0" diagonalDown="0">
        <left style="thin">
          <color theme="9" tint="-0.249977111117893"/>
        </left>
        <right/>
        <top/>
        <bottom/>
        <vertical style="thin">
          <color theme="9" tint="-0.249977111117893"/>
        </vertical>
        <horizontal style="thin">
          <color theme="9" tint="-0.249977111117893"/>
        </horizontal>
      </border>
    </dxf>
    <dxf>
      <font>
        <strike val="0"/>
        <outline val="0"/>
        <shadow val="0"/>
        <u val="none"/>
        <vertAlign val="baseline"/>
        <color theme="1"/>
        <name val="Century Gothic"/>
        <family val="2"/>
        <scheme val="none"/>
      </font>
      <fill>
        <patternFill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>
        <left style="thin">
          <color theme="9" tint="-0.249977111117893"/>
        </left>
        <right/>
        <top style="thin">
          <color theme="9" tint="-0.249977111117893"/>
        </top>
        <bottom style="thin">
          <color theme="9" tint="-0.249977111117893"/>
        </bottom>
        <vertical style="thin">
          <color theme="9" tint="-0.249977111117893"/>
        </vertical>
        <horizontal style="thin">
          <color theme="9" tint="-0.249977111117893"/>
        </horizontal>
      </border>
    </dxf>
    <dxf>
      <font>
        <strike val="0"/>
        <outline val="0"/>
        <shadow val="0"/>
        <u val="none"/>
        <vertAlign val="baseline"/>
        <color theme="1"/>
        <name val="Century Gothic"/>
        <family val="2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theme="9" tint="0.79998168889431442"/>
        </patternFill>
      </fill>
      <alignment horizontal="center" vertical="center" textRotation="0" indent="0" justifyLastLine="0" shrinkToFit="0" readingOrder="0"/>
      <border diagonalUp="0" diagonalDown="0">
        <left style="thin">
          <color theme="9" tint="-0.249977111117893"/>
        </left>
        <right style="thin">
          <color theme="9" tint="-0.249977111117893"/>
        </right>
        <top/>
        <bottom/>
        <vertical style="thin">
          <color theme="9" tint="-0.249977111117893"/>
        </vertical>
        <horizontal style="thin">
          <color theme="9" tint="-0.249977111117893"/>
        </horizontal>
      </border>
    </dxf>
    <dxf>
      <font>
        <strike val="0"/>
        <outline val="0"/>
        <shadow val="0"/>
        <u val="none"/>
        <vertAlign val="baseline"/>
        <color theme="1"/>
        <name val="Century Gothic"/>
        <family val="2"/>
        <scheme val="none"/>
      </font>
      <fill>
        <patternFill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>
        <left style="thin">
          <color theme="9" tint="-0.249977111117893"/>
        </left>
        <right style="thin">
          <color theme="9" tint="-0.249977111117893"/>
        </right>
        <top style="thin">
          <color theme="9" tint="-0.249977111117893"/>
        </top>
        <bottom style="thin">
          <color theme="9" tint="-0.249977111117893"/>
        </bottom>
        <vertical style="thin">
          <color theme="9" tint="-0.249977111117893"/>
        </vertical>
        <horizontal style="thin">
          <color theme="9" tint="-0.249977111117893"/>
        </horizontal>
      </border>
    </dxf>
    <dxf>
      <font>
        <strike val="0"/>
        <outline val="0"/>
        <shadow val="0"/>
        <u val="none"/>
        <vertAlign val="baseline"/>
        <color theme="1"/>
        <name val="Century Gothic"/>
        <family val="2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theme="9" tint="0.79998168889431442"/>
        </patternFill>
      </fill>
      <alignment horizontal="center" vertical="center" textRotation="0" indent="0" justifyLastLine="0" shrinkToFit="0" readingOrder="0"/>
      <border diagonalUp="0" diagonalDown="0">
        <left style="thin">
          <color theme="9" tint="-0.249977111117893"/>
        </left>
        <right style="thin">
          <color theme="9" tint="-0.249977111117893"/>
        </right>
        <top/>
        <bottom/>
        <vertical style="thin">
          <color theme="9" tint="-0.249977111117893"/>
        </vertical>
        <horizontal style="thin">
          <color theme="9" tint="-0.249977111117893"/>
        </horizontal>
      </border>
    </dxf>
    <dxf>
      <font>
        <strike val="0"/>
        <outline val="0"/>
        <shadow val="0"/>
        <u val="none"/>
        <vertAlign val="baseline"/>
        <color theme="1"/>
        <name val="Century Gothic"/>
        <family val="2"/>
        <scheme val="none"/>
      </font>
      <fill>
        <patternFill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>
        <left style="thin">
          <color theme="9" tint="-0.249977111117893"/>
        </left>
        <right style="thin">
          <color theme="9" tint="-0.249977111117893"/>
        </right>
        <top style="thin">
          <color theme="9" tint="-0.249977111117893"/>
        </top>
        <bottom style="thin">
          <color theme="9" tint="-0.249977111117893"/>
        </bottom>
        <vertical style="thin">
          <color theme="9" tint="-0.249977111117893"/>
        </vertical>
        <horizontal style="thin">
          <color theme="9" tint="-0.249977111117893"/>
        </horizontal>
      </border>
    </dxf>
    <dxf>
      <font>
        <strike val="0"/>
        <outline val="0"/>
        <shadow val="0"/>
        <u val="none"/>
        <vertAlign val="baseline"/>
        <color theme="1"/>
        <name val="Century Gothic"/>
        <family val="2"/>
        <scheme val="none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9" tint="-0.249977111117893"/>
        </left>
        <right style="thin">
          <color theme="9" tint="-0.249977111117893"/>
        </right>
        <top/>
        <bottom/>
        <vertical style="thin">
          <color theme="9" tint="-0.249977111117893"/>
        </vertical>
        <horizontal style="thin">
          <color theme="9" tint="-0.249977111117893"/>
        </horizontal>
      </border>
    </dxf>
    <dxf>
      <font>
        <strike val="0"/>
        <outline val="0"/>
        <shadow val="0"/>
        <u val="none"/>
        <vertAlign val="baseline"/>
        <color theme="1"/>
        <name val="Century Gothic"/>
        <family val="2"/>
        <scheme val="none"/>
      </font>
      <numFmt numFmtId="8" formatCode="#,##0.00_);[Red]\(#,##0.00\)"/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9" tint="-0.249977111117893"/>
        </left>
        <right style="thin">
          <color theme="9" tint="-0.249977111117893"/>
        </right>
        <top style="thin">
          <color theme="9" tint="-0.249977111117893"/>
        </top>
        <bottom style="thin">
          <color theme="9" tint="-0.249977111117893"/>
        </bottom>
        <vertical style="thin">
          <color theme="9" tint="-0.249977111117893"/>
        </vertical>
        <horizontal style="thin">
          <color theme="9" tint="-0.249977111117893"/>
        </horizontal>
      </border>
    </dxf>
    <dxf>
      <font>
        <strike val="0"/>
        <outline val="0"/>
        <shadow val="0"/>
        <u val="none"/>
        <vertAlign val="baseline"/>
        <color theme="1"/>
        <name val="Century Gothic"/>
        <family val="2"/>
        <scheme val="none"/>
      </font>
      <fill>
        <patternFill patternType="solid">
          <fgColor indexed="64"/>
          <bgColor theme="9" tint="0.79998168889431442"/>
        </patternFill>
      </fill>
      <alignment horizontal="left" vertical="center" textRotation="0" wrapText="0" indent="0" justifyLastLine="0" shrinkToFit="0" readingOrder="0"/>
      <border diagonalUp="0" diagonalDown="0">
        <left/>
        <right style="thin">
          <color theme="9" tint="-0.249977111117893"/>
        </right>
        <top/>
        <bottom/>
        <vertical style="thin">
          <color theme="9" tint="-0.249977111117893"/>
        </vertical>
        <horizontal style="thin">
          <color theme="9" tint="-0.249977111117893"/>
        </horizontal>
      </border>
    </dxf>
    <dxf>
      <font>
        <strike val="0"/>
        <outline val="0"/>
        <shadow val="0"/>
        <u val="none"/>
        <vertAlign val="baseline"/>
        <color theme="1"/>
        <name val="Century Gothic"/>
        <family val="2"/>
        <scheme val="none"/>
      </font>
      <fill>
        <patternFill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>
        <left/>
        <right style="thin">
          <color theme="9" tint="-0.249977111117893"/>
        </right>
        <top style="thin">
          <color theme="9" tint="-0.249977111117893"/>
        </top>
        <bottom style="thin">
          <color theme="9" tint="-0.249977111117893"/>
        </bottom>
        <vertical style="thin">
          <color theme="9" tint="-0.249977111117893"/>
        </vertical>
        <horizontal style="thin">
          <color theme="9" tint="-0.249977111117893"/>
        </horizontal>
      </border>
    </dxf>
    <dxf>
      <border>
        <top style="thin">
          <color theme="9" tint="-0.249977111117893"/>
        </top>
      </border>
    </dxf>
    <dxf>
      <font>
        <strike val="0"/>
        <outline val="0"/>
        <shadow val="0"/>
        <u val="none"/>
        <vertAlign val="baseline"/>
        <color theme="1"/>
        <name val="Century Gothic"/>
        <family val="2"/>
        <scheme val="none"/>
      </font>
      <fill>
        <patternFill patternType="solid">
          <fgColor indexed="64"/>
          <bgColor theme="9" tint="0.79998168889431442"/>
        </patternFill>
      </fill>
      <alignment horizontal="center" vertical="center" textRotation="0" indent="0" justifyLastLine="0" shrinkToFit="0" readingOrder="0"/>
      <border diagonalUp="0" diagonalDown="0">
        <left style="thin">
          <color theme="9" tint="-0.249977111117893"/>
        </left>
        <right style="thin">
          <color theme="9" tint="-0.249977111117893"/>
        </right>
        <top/>
        <bottom/>
        <vertical style="thin">
          <color theme="9" tint="-0.249977111117893"/>
        </vertical>
        <horizontal style="thin">
          <color theme="9" tint="-0.249977111117893"/>
        </horizontal>
      </border>
    </dxf>
    <dxf>
      <border diagonalUp="0" diagonalDown="0">
        <left style="thin">
          <color theme="9" tint="-0.249977111117893"/>
        </left>
        <right style="thin">
          <color theme="9" tint="-0.249977111117893"/>
        </right>
        <top style="thin">
          <color theme="9" tint="-0.249977111117893"/>
        </top>
        <bottom style="thin">
          <color theme="9" tint="-0.249977111117893"/>
        </bottom>
      </border>
    </dxf>
    <dxf>
      <font>
        <strike val="0"/>
        <outline val="0"/>
        <shadow val="0"/>
        <u val="none"/>
        <vertAlign val="baseline"/>
        <color theme="1"/>
        <name val="Century Gothic"/>
        <family val="2"/>
        <scheme val="none"/>
      </font>
      <fill>
        <patternFill>
          <fgColor indexed="64"/>
          <bgColor theme="0"/>
        </patternFill>
      </fill>
      <alignment horizontal="center" vertical="center" textRotation="0" indent="0" justifyLastLine="0" shrinkToFit="0" readingOrder="0"/>
    </dxf>
    <dxf>
      <border>
        <bottom style="thin">
          <color theme="9" tint="-0.249977111117893"/>
        </bottom>
      </border>
    </dxf>
    <dxf>
      <font>
        <strike val="0"/>
        <outline val="0"/>
        <shadow val="0"/>
        <u val="none"/>
        <vertAlign val="baseline"/>
        <sz val="14"/>
        <color theme="0"/>
        <name val="Century Gothic"/>
        <family val="2"/>
        <scheme val="none"/>
      </font>
      <fill>
        <patternFill patternType="solid">
          <fgColor indexed="64"/>
          <bgColor theme="9" tint="-0.249977111117893"/>
        </patternFill>
      </fill>
      <alignment horizontal="center" vertical="center" textRotation="0" indent="0" justifyLastLine="0" shrinkToFit="0" readingOrder="0"/>
      <border diagonalUp="0" diagonalDown="0">
        <left style="thin">
          <color theme="9" tint="-0.249977111117893"/>
        </left>
        <right style="thin">
          <color theme="9" tint="-0.249977111117893"/>
        </right>
        <top/>
        <bottom/>
        <vertical style="thin">
          <color theme="9" tint="-0.249977111117893"/>
        </vertical>
        <horizontal style="thin">
          <color theme="9" tint="-0.249977111117893"/>
        </horizontal>
      </border>
    </dxf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>
        <left style="thin">
          <color theme="9" tint="-0.249977111117893"/>
        </left>
        <right/>
        <top/>
        <bottom/>
        <vertical style="thin">
          <color theme="9" tint="-0.249977111117893"/>
        </vertical>
        <horizontal style="thin">
          <color theme="9" tint="-0.249977111117893"/>
        </horizontal>
      </border>
    </dxf>
    <dxf>
      <font>
        <strike val="0"/>
        <outline val="0"/>
        <shadow val="0"/>
        <u val="none"/>
        <vertAlign val="baseline"/>
        <color theme="1"/>
        <name val="Century Gothic"/>
        <family val="2"/>
        <scheme val="none"/>
      </font>
      <fill>
        <patternFill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>
        <left style="thin">
          <color theme="9" tint="-0.249977111117893"/>
        </left>
        <right/>
        <top style="thin">
          <color theme="9" tint="-0.249977111117893"/>
        </top>
        <bottom style="thin">
          <color theme="9" tint="-0.249977111117893"/>
        </bottom>
        <vertical style="thin">
          <color theme="9" tint="-0.249977111117893"/>
        </vertical>
        <horizontal style="thin">
          <color theme="9" tint="-0.249977111117893"/>
        </horizontal>
      </border>
    </dxf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>
        <left style="thin">
          <color theme="9" tint="-0.249977111117893"/>
        </left>
        <right style="thin">
          <color theme="9" tint="-0.249977111117893"/>
        </right>
        <top/>
        <bottom/>
        <vertical style="thin">
          <color theme="9" tint="-0.249977111117893"/>
        </vertical>
        <horizontal style="thin">
          <color theme="9" tint="-0.249977111117893"/>
        </horizontal>
      </border>
    </dxf>
    <dxf>
      <font>
        <strike val="0"/>
        <outline val="0"/>
        <shadow val="0"/>
        <u val="none"/>
        <vertAlign val="baseline"/>
        <color theme="1"/>
        <name val="Century Gothic"/>
        <family val="2"/>
        <scheme val="none"/>
      </font>
      <fill>
        <patternFill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>
        <left style="thin">
          <color theme="9" tint="-0.249977111117893"/>
        </left>
        <right style="thin">
          <color theme="9" tint="-0.249977111117893"/>
        </right>
        <top style="thin">
          <color theme="9" tint="-0.249977111117893"/>
        </top>
        <bottom style="thin">
          <color theme="9" tint="-0.249977111117893"/>
        </bottom>
        <vertical style="thin">
          <color theme="9" tint="-0.249977111117893"/>
        </vertical>
        <horizontal style="thin">
          <color theme="9" tint="-0.249977111117893"/>
        </horizontal>
      </border>
    </dxf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>
        <left style="thin">
          <color theme="9" tint="-0.249977111117893"/>
        </left>
        <right style="thin">
          <color theme="9" tint="-0.249977111117893"/>
        </right>
        <top/>
        <bottom/>
        <vertical style="thin">
          <color theme="9" tint="-0.249977111117893"/>
        </vertical>
        <horizontal style="thin">
          <color theme="9" tint="-0.249977111117893"/>
        </horizontal>
      </border>
    </dxf>
    <dxf>
      <font>
        <strike val="0"/>
        <outline val="0"/>
        <shadow val="0"/>
        <u val="none"/>
        <vertAlign val="baseline"/>
        <color theme="1"/>
        <name val="Century Gothic"/>
        <family val="2"/>
        <scheme val="none"/>
      </font>
      <fill>
        <patternFill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>
        <left style="thin">
          <color theme="9" tint="-0.249977111117893"/>
        </left>
        <right style="thin">
          <color theme="9" tint="-0.249977111117893"/>
        </right>
        <top style="thin">
          <color theme="9" tint="-0.249977111117893"/>
        </top>
        <bottom style="thin">
          <color theme="9" tint="-0.249977111117893"/>
        </bottom>
        <vertical style="thin">
          <color theme="9" tint="-0.249977111117893"/>
        </vertical>
        <horizontal style="thin">
          <color theme="9" tint="-0.249977111117893"/>
        </horizontal>
      </border>
    </dxf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9" tint="-0.249977111117893"/>
        </left>
        <right style="thin">
          <color theme="9" tint="-0.249977111117893"/>
        </right>
        <top/>
        <bottom/>
        <vertical style="thin">
          <color theme="9" tint="-0.249977111117893"/>
        </vertical>
        <horizontal style="thin">
          <color theme="9" tint="-0.249977111117893"/>
        </horizontal>
      </border>
    </dxf>
    <dxf>
      <font>
        <strike val="0"/>
        <outline val="0"/>
        <shadow val="0"/>
        <u val="none"/>
        <vertAlign val="baseline"/>
        <color theme="1"/>
        <name val="Century Gothic"/>
        <family val="2"/>
        <scheme val="none"/>
      </font>
      <numFmt numFmtId="8" formatCode="#,##0.00_);[Red]\(#,##0.00\)"/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9" tint="-0.249977111117893"/>
        </left>
        <right style="thin">
          <color theme="9" tint="-0.249977111117893"/>
        </right>
        <top style="thin">
          <color theme="9" tint="-0.249977111117893"/>
        </top>
        <bottom style="thin">
          <color theme="9" tint="-0.249977111117893"/>
        </bottom>
        <vertical style="thin">
          <color theme="9" tint="-0.249977111117893"/>
        </vertical>
        <horizontal style="thin">
          <color theme="9" tint="-0.249977111117893"/>
        </horizontal>
      </border>
    </dxf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>
        <left/>
        <right style="thin">
          <color theme="9" tint="-0.249977111117893"/>
        </right>
        <top/>
        <bottom/>
        <vertical style="thin">
          <color theme="9" tint="-0.249977111117893"/>
        </vertical>
        <horizontal style="thin">
          <color theme="9" tint="-0.249977111117893"/>
        </horizontal>
      </border>
    </dxf>
    <dxf>
      <font>
        <strike val="0"/>
        <outline val="0"/>
        <shadow val="0"/>
        <u val="none"/>
        <vertAlign val="baseline"/>
        <color theme="1"/>
        <name val="Century Gothic"/>
        <family val="2"/>
        <scheme val="none"/>
      </font>
      <fill>
        <patternFill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>
        <left/>
        <right style="thin">
          <color theme="9" tint="-0.249977111117893"/>
        </right>
        <top style="thin">
          <color theme="9" tint="-0.249977111117893"/>
        </top>
        <bottom style="thin">
          <color theme="9" tint="-0.249977111117893"/>
        </bottom>
        <vertical style="thin">
          <color theme="9" tint="-0.249977111117893"/>
        </vertical>
        <horizontal style="thin">
          <color theme="9" tint="-0.249977111117893"/>
        </horizontal>
      </border>
    </dxf>
    <dxf>
      <border>
        <top style="thin">
          <color theme="9" tint="-0.249977111117893"/>
        </top>
      </border>
    </dxf>
    <dxf>
      <font>
        <strike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>
        <left style="thin">
          <color theme="9" tint="-0.249977111117893"/>
        </left>
        <right style="thin">
          <color theme="9" tint="-0.249977111117893"/>
        </right>
        <top/>
        <bottom/>
        <vertical style="thin">
          <color theme="9" tint="-0.249977111117893"/>
        </vertical>
        <horizontal style="thin">
          <color theme="9" tint="-0.249977111117893"/>
        </horizontal>
      </border>
    </dxf>
    <dxf>
      <border diagonalUp="0" diagonalDown="0">
        <left style="thin">
          <color theme="9" tint="-0.249977111117893"/>
        </left>
        <right style="thin">
          <color theme="9" tint="-0.249977111117893"/>
        </right>
        <top style="thin">
          <color theme="9" tint="-0.249977111117893"/>
        </top>
        <bottom style="thin">
          <color theme="9" tint="-0.249977111117893"/>
        </bottom>
      </border>
    </dxf>
    <dxf>
      <font>
        <strike val="0"/>
        <outline val="0"/>
        <shadow val="0"/>
        <u val="none"/>
        <vertAlign val="baseline"/>
        <color theme="1"/>
        <name val="Century Gothic"/>
        <family val="2"/>
        <scheme val="none"/>
      </font>
      <fill>
        <patternFill>
          <fgColor indexed="64"/>
          <bgColor theme="0"/>
        </patternFill>
      </fill>
      <alignment horizontal="center" vertical="center" textRotation="0" indent="0" justifyLastLine="0" shrinkToFit="0" readingOrder="0"/>
    </dxf>
    <dxf>
      <border>
        <bottom style="thin">
          <color theme="9" tint="-0.249977111117893"/>
        </bottom>
      </border>
    </dxf>
    <dxf>
      <font>
        <strike val="0"/>
        <outline val="0"/>
        <shadow val="0"/>
        <u val="none"/>
        <vertAlign val="baseline"/>
        <sz val="14"/>
        <color theme="0"/>
        <name val="Century Gothic"/>
        <family val="2"/>
        <scheme val="none"/>
      </font>
      <fill>
        <patternFill patternType="solid">
          <fgColor indexed="64"/>
          <bgColor theme="9" tint="-0.249977111117893"/>
        </patternFill>
      </fill>
      <alignment horizontal="center" vertical="center" textRotation="0" indent="0" justifyLastLine="0" shrinkToFit="0" readingOrder="0"/>
      <border diagonalUp="0" diagonalDown="0">
        <left style="thin">
          <color theme="9" tint="-0.249977111117893"/>
        </left>
        <right style="thin">
          <color theme="9" tint="-0.249977111117893"/>
        </right>
        <top/>
        <bottom/>
        <vertical style="thin">
          <color theme="9" tint="-0.249977111117893"/>
        </vertical>
        <horizontal style="thin">
          <color theme="9" tint="-0.249977111117893"/>
        </horizontal>
      </border>
    </dxf>
    <dxf>
      <font>
        <color rgb="FFDA0000"/>
      </font>
    </dxf>
    <dxf>
      <font>
        <color rgb="FFDA0000"/>
      </font>
    </dxf>
    <dxf>
      <font>
        <color rgb="FFDA0000"/>
      </font>
    </dxf>
    <dxf>
      <font>
        <color rgb="FFDA0000"/>
      </font>
    </dxf>
    <dxf>
      <font>
        <color rgb="FFDA0000"/>
      </font>
    </dxf>
    <dxf>
      <font>
        <color rgb="FFDA0000"/>
      </font>
    </dxf>
    <dxf>
      <font>
        <color rgb="FFDA0000"/>
      </font>
    </dxf>
    <dxf>
      <font>
        <color rgb="FFDA0000"/>
      </font>
    </dxf>
    <dxf>
      <font>
        <color rgb="FFDA0000"/>
      </font>
    </dxf>
    <dxf>
      <font>
        <color rgb="FFDA0000"/>
      </font>
    </dxf>
    <dxf>
      <font>
        <color rgb="FFDA0000"/>
      </font>
    </dxf>
    <dxf>
      <font>
        <color rgb="FFDA0000"/>
      </font>
    </dxf>
    <dxf>
      <font>
        <color rgb="FFDA0000"/>
      </font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theme="9" tint="0.59999389629810485"/>
        </patternFill>
      </fill>
      <border diagonalUp="0" diagonalDown="0" outline="0">
        <left style="thin">
          <color theme="9" tint="-0.249977111117893"/>
        </left>
        <right/>
        <top/>
        <bottom/>
      </border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fill>
        <patternFill>
          <fgColor indexed="64"/>
          <bgColor theme="0"/>
        </patternFill>
      </fill>
      <border diagonalUp="0" diagonalDown="0">
        <left style="thin">
          <color theme="9" tint="-0.249977111117893"/>
        </left>
        <right/>
        <top style="thin">
          <color theme="9" tint="-0.249977111117893"/>
        </top>
        <bottom style="thin">
          <color theme="9" tint="-0.249977111117893"/>
        </bottom>
        <vertical style="thin">
          <color theme="9" tint="-0.249977111117893"/>
        </vertical>
        <horizontal style="thin">
          <color theme="9" tint="-0.249977111117893"/>
        </horizontal>
      </border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theme="9" tint="0.59999389629810485"/>
        </patternFill>
      </fill>
      <border diagonalUp="0" diagonalDown="0" outline="0">
        <left style="thin">
          <color theme="9" tint="-0.249977111117893"/>
        </left>
        <right style="thin">
          <color theme="9" tint="-0.249977111117893"/>
        </right>
        <top/>
        <bottom/>
      </border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fill>
        <patternFill>
          <fgColor indexed="64"/>
          <bgColor theme="0"/>
        </patternFill>
      </fill>
      <border diagonalUp="0" diagonalDown="0">
        <left style="thin">
          <color theme="9" tint="-0.249977111117893"/>
        </left>
        <right style="thin">
          <color theme="9" tint="-0.249977111117893"/>
        </right>
        <top style="thin">
          <color theme="9" tint="-0.249977111117893"/>
        </top>
        <bottom style="thin">
          <color theme="9" tint="-0.249977111117893"/>
        </bottom>
        <vertical style="thin">
          <color theme="9" tint="-0.249977111117893"/>
        </vertical>
        <horizontal style="thin">
          <color theme="9" tint="-0.249977111117893"/>
        </horizontal>
      </border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theme="9" tint="0.59999389629810485"/>
        </patternFill>
      </fill>
      <border diagonalUp="0" diagonalDown="0" outline="0">
        <left style="thin">
          <color theme="9" tint="-0.249977111117893"/>
        </left>
        <right style="thin">
          <color theme="9" tint="-0.249977111117893"/>
        </right>
        <top/>
        <bottom/>
      </border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fill>
        <patternFill>
          <fgColor indexed="64"/>
          <bgColor theme="0"/>
        </patternFill>
      </fill>
      <border diagonalUp="0" diagonalDown="0">
        <left style="thin">
          <color theme="9" tint="-0.249977111117893"/>
        </left>
        <right style="thin">
          <color theme="9" tint="-0.249977111117893"/>
        </right>
        <top style="thin">
          <color theme="9" tint="-0.249977111117893"/>
        </top>
        <bottom style="thin">
          <color theme="9" tint="-0.249977111117893"/>
        </bottom>
        <vertical style="thin">
          <color theme="9" tint="-0.249977111117893"/>
        </vertical>
        <horizontal style="thin">
          <color theme="9" tint="-0.249977111117893"/>
        </horizontal>
      </border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theme="9" tint="0.59999389629810485"/>
        </patternFill>
      </fill>
      <border diagonalUp="0" diagonalDown="0" outline="0">
        <left style="thin">
          <color theme="9" tint="-0.249977111117893"/>
        </left>
        <right style="thin">
          <color theme="9" tint="-0.249977111117893"/>
        </right>
        <top/>
        <bottom/>
      </border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fill>
        <patternFill>
          <fgColor indexed="64"/>
          <bgColor theme="0"/>
        </patternFill>
      </fill>
      <border diagonalUp="0" diagonalDown="0">
        <left style="thin">
          <color theme="9" tint="-0.249977111117893"/>
        </left>
        <right style="thin">
          <color theme="9" tint="-0.249977111117893"/>
        </right>
        <top style="thin">
          <color theme="9" tint="-0.249977111117893"/>
        </top>
        <bottom style="thin">
          <color theme="9" tint="-0.249977111117893"/>
        </bottom>
        <vertical style="thin">
          <color theme="9" tint="-0.249977111117893"/>
        </vertical>
        <horizontal style="thin">
          <color theme="9" tint="-0.249977111117893"/>
        </horizontal>
      </border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fill>
        <patternFill patternType="solid">
          <fgColor indexed="64"/>
          <bgColor theme="9" tint="0.5999938962981048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 style="thin">
          <color theme="9" tint="-0.249977111117893"/>
        </right>
        <top/>
        <bottom/>
      </border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fill>
        <patternFill>
          <fgColor indexed="64"/>
          <bgColor theme="0"/>
        </patternFill>
      </fill>
      <border diagonalUp="0" diagonalDown="0">
        <left/>
        <right style="thin">
          <color theme="9" tint="-0.249977111117893"/>
        </right>
        <top style="thin">
          <color theme="9" tint="-0.249977111117893"/>
        </top>
        <bottom style="thin">
          <color theme="9" tint="-0.249977111117893"/>
        </bottom>
        <vertical style="thin">
          <color theme="9" tint="-0.249977111117893"/>
        </vertical>
        <horizontal style="thin">
          <color theme="9" tint="-0.249977111117893"/>
        </horizontal>
      </border>
    </dxf>
    <dxf>
      <border>
        <top style="thin">
          <color theme="9" tint="-0.249977111117893"/>
        </top>
      </border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fill>
        <patternFill patternType="solid">
          <fgColor indexed="64"/>
          <bgColor theme="9" tint="0.59999389629810485"/>
        </patternFill>
      </fill>
      <border diagonalUp="0" diagonalDown="0" outline="0">
        <left style="thin">
          <color theme="9" tint="-0.249977111117893"/>
        </left>
        <right style="thin">
          <color theme="9" tint="-0.249977111117893"/>
        </right>
        <top/>
        <bottom/>
      </border>
    </dxf>
    <dxf>
      <border diagonalUp="0" diagonalDown="0">
        <left style="thin">
          <color theme="9" tint="-0.249977111117893"/>
        </left>
        <right style="thin">
          <color theme="9" tint="-0.249977111117893"/>
        </right>
        <top style="thin">
          <color theme="9" tint="-0.249977111117893"/>
        </top>
        <bottom style="thin">
          <color theme="9" tint="-0.249977111117893"/>
        </bottom>
      </border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fill>
        <patternFill>
          <fgColor indexed="64"/>
          <bgColor theme="0"/>
        </patternFill>
      </fill>
    </dxf>
    <dxf>
      <border>
        <bottom style="thin">
          <color theme="9" tint="-0.249977111117893"/>
        </bottom>
      </border>
    </dxf>
    <dxf>
      <font>
        <strike val="0"/>
        <outline val="0"/>
        <shadow val="0"/>
        <u val="none"/>
        <vertAlign val="baseline"/>
        <sz val="12"/>
        <color theme="0"/>
        <name val="Century Gothic"/>
        <family val="2"/>
        <scheme val="none"/>
      </font>
      <fill>
        <patternFill patternType="solid">
          <fgColor indexed="64"/>
          <bgColor theme="9" tint="-0.249977111117893"/>
        </patternFill>
      </fill>
      <border diagonalUp="0" diagonalDown="0" outline="0">
        <left style="thin">
          <color theme="9" tint="-0.249977111117893"/>
        </left>
        <right style="thin">
          <color theme="9" tint="-0.249977111117893"/>
        </right>
        <top/>
        <bottom/>
      </border>
    </dxf>
    <dxf>
      <font>
        <color rgb="FFDA0000"/>
      </font>
    </dxf>
    <dxf>
      <font>
        <b val="0"/>
        <i val="0"/>
        <color theme="3" tint="0.24994659260841701"/>
      </font>
      <fill>
        <patternFill patternType="none">
          <bgColor auto="1"/>
        </patternFill>
      </fill>
      <border>
        <top style="double">
          <color theme="3" tint="9.9948118533890809E-2"/>
        </top>
      </border>
    </dxf>
    <dxf>
      <font>
        <b val="0"/>
        <i val="0"/>
        <color theme="4" tint="-0.24994659260841701"/>
      </font>
      <fill>
        <patternFill patternType="none">
          <fgColor indexed="64"/>
          <bgColor auto="1"/>
        </patternFill>
      </fill>
      <border diagonalUp="0" diagonalDown="0">
        <left/>
        <right/>
        <top/>
        <bottom style="thin">
          <color theme="2" tint="-0.24994659260841701"/>
        </bottom>
        <vertical/>
        <horizontal/>
      </border>
    </dxf>
    <dxf>
      <font>
        <b val="0"/>
        <i val="0"/>
        <color theme="3" tint="0.24994659260841701"/>
      </font>
      <fill>
        <patternFill patternType="none">
          <bgColor auto="1"/>
        </patternFill>
      </fill>
      <border diagonalUp="0" diagonalDown="0">
        <left/>
        <right/>
        <top/>
        <bottom/>
        <vertical/>
        <horizontal style="thin">
          <color theme="2" tint="-0.24994659260841701"/>
        </horizontal>
      </border>
    </dxf>
    <dxf>
      <fill>
        <patternFill>
          <bgColor theme="0" tint="-0.14996795556505021"/>
        </patternFill>
      </fill>
    </dxf>
    <dxf>
      <font>
        <b/>
        <i val="0"/>
      </font>
      <fill>
        <patternFill patternType="solid">
          <bgColor theme="0" tint="-4.9989318521683403E-2"/>
        </patternFill>
      </fill>
    </dxf>
    <dxf>
      <font>
        <b val="0"/>
        <i val="0"/>
        <color theme="1"/>
      </font>
      <fill>
        <patternFill patternType="solid">
          <fgColor theme="4"/>
          <bgColor theme="0" tint="-0.14996795556505021"/>
        </patternFill>
      </fill>
      <border>
        <top style="thin">
          <color theme="0"/>
        </top>
      </border>
    </dxf>
    <dxf>
      <font>
        <b val="0"/>
        <i val="0"/>
        <color theme="0"/>
      </font>
      <fill>
        <gradientFill degree="90">
          <stop position="0">
            <color theme="6" tint="-0.49803155613879818"/>
          </stop>
          <stop position="1">
            <color theme="6" tint="-0.25098422193060094"/>
          </stop>
        </gradient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1"/>
      </font>
      <fill>
        <patternFill patternType="solid">
          <fgColor auto="1"/>
          <bgColor theme="0" tint="-4.9989318521683403E-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</dxfs>
  <tableStyles count="2" defaultTableStyle="Monthly Budget" defaultPivotStyle="PivotStyleLight16">
    <tableStyle name="Monthly Budget" pivot="0" count="5" xr9:uid="{00000000-0011-0000-FFFF-FFFF00000000}">
      <tableStyleElement type="wholeTable" dxfId="278"/>
      <tableStyleElement type="headerRow" dxfId="277"/>
      <tableStyleElement type="totalRow" dxfId="276"/>
      <tableStyleElement type="lastColumn" dxfId="275"/>
      <tableStyleElement type="secondRowStripe" dxfId="274"/>
    </tableStyle>
    <tableStyle name="Personal budget table" pivot="0" count="3" xr9:uid="{9CE77D1B-BABE-4770-82A6-F3E5D0644789}">
      <tableStyleElement type="wholeTable" dxfId="273"/>
      <tableStyleElement type="headerRow" dxfId="272"/>
      <tableStyleElement type="totalRow" dxfId="271"/>
    </tableStyle>
  </tableStyles>
  <colors>
    <mruColors>
      <color rgb="FFA3A18F"/>
      <color rgb="FF8F96A3"/>
      <color rgb="FF2F3237"/>
      <color rgb="FF1B8381"/>
      <color rgb="FFEEEADE"/>
      <color rgb="FF44382C"/>
      <color rgb="FFFFFDF8"/>
      <color rgb="FFA7937B"/>
      <color rgb="FFF2F2F2"/>
      <color rgb="FF5A50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95000"/>
                    <a:lumOff val="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en-US" b="1">
                <a:solidFill>
                  <a:schemeClr val="tx1">
                    <a:lumMod val="95000"/>
                    <a:lumOff val="5000"/>
                  </a:schemeClr>
                </a:solidFill>
                <a:latin typeface="Century Gothic" panose="020B0502020202020204" pitchFamily="34" charset="0"/>
              </a:rPr>
              <a:t>Budget Totals [Breakdown]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95000"/>
                  <a:lumOff val="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'Budget Summary'!$A$5</c:f>
              <c:strCache>
                <c:ptCount val="1"/>
                <c:pt idx="0">
                  <c:v>Total Income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'Budget Summary'!$B$4:$E$4</c15:sqref>
                  </c15:fullRef>
                </c:ext>
              </c:extLst>
              <c:f>'Budget Summary'!$B$4:$C$4</c:f>
              <c:strCache>
                <c:ptCount val="2"/>
                <c:pt idx="0">
                  <c:v>ESTIMATED</c:v>
                </c:pt>
                <c:pt idx="1">
                  <c:v>ACTUAL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'Budget Summary'!$B$5:$E$5</c15:sqref>
                  </c15:fullRef>
                </c:ext>
              </c:extLst>
              <c:f>'Budget Summary'!$B$5:$C$5</c:f>
              <c:numCache>
                <c:formatCode>_("$"* #,##0.00_);_("$"* \(#,##0.00\);_("$"* "-"??_);_(@_)</c:formatCode>
                <c:ptCount val="2"/>
                <c:pt idx="0">
                  <c:v>6000</c:v>
                </c:pt>
                <c:pt idx="1">
                  <c:v>6000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75-4677-A832-ABF3F3B985A8}"/>
            </c:ext>
          </c:extLst>
        </c:ser>
        <c:ser>
          <c:idx val="1"/>
          <c:order val="1"/>
          <c:tx>
            <c:strRef>
              <c:f>'Budget Summary'!$A$6</c:f>
              <c:strCache>
                <c:ptCount val="1"/>
                <c:pt idx="0">
                  <c:v>Total Expenses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'Budget Summary'!$B$4:$E$4</c15:sqref>
                  </c15:fullRef>
                </c:ext>
              </c:extLst>
              <c:f>'Budget Summary'!$B$4:$C$4</c:f>
              <c:strCache>
                <c:ptCount val="2"/>
                <c:pt idx="0">
                  <c:v>ESTIMATED</c:v>
                </c:pt>
                <c:pt idx="1">
                  <c:v>ACTUAL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'Budget Summary'!$B$6:$E$6</c15:sqref>
                  </c15:fullRef>
                </c:ext>
              </c:extLst>
              <c:f>'Budget Summary'!$B$6:$C$6</c:f>
              <c:numCache>
                <c:formatCode>_("$"* #,##0.00_);_("$"* \(#,##0.00\);_("$"* "-"??_);_(@_)</c:formatCode>
                <c:ptCount val="2"/>
                <c:pt idx="0">
                  <c:v>4455.63</c:v>
                </c:pt>
                <c:pt idx="1">
                  <c:v>4455.63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75-4677-A832-ABF3F3B985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969344736"/>
        <c:axId val="969341408"/>
      </c:barChart>
      <c:catAx>
        <c:axId val="969344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969341408"/>
        <c:crosses val="autoZero"/>
        <c:auto val="1"/>
        <c:lblAlgn val="ctr"/>
        <c:lblOffset val="100"/>
        <c:noMultiLvlLbl val="0"/>
      </c:catAx>
      <c:valAx>
        <c:axId val="969341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 w="19050">
            <a:solidFill>
              <a:schemeClr val="accent1">
                <a:alpha val="98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969344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95000"/>
                  <a:lumOff val="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95000"/>
                    <a:lumOff val="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en-US" b="1">
                <a:solidFill>
                  <a:schemeClr val="tx1">
                    <a:lumMod val="95000"/>
                    <a:lumOff val="5000"/>
                  </a:schemeClr>
                </a:solidFill>
                <a:latin typeface="Century Gothic" panose="020B0502020202020204" pitchFamily="34" charset="0"/>
              </a:rPr>
              <a:t>Expense Breakdown by Budget Category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95000"/>
                  <a:lumOff val="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'Budget Summary'!$B$11</c:f>
              <c:strCache>
                <c:ptCount val="1"/>
                <c:pt idx="0">
                  <c:v>ESTIMATED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'Budget Summary'!$A$12:$A$24</c:f>
              <c:strCache>
                <c:ptCount val="13"/>
                <c:pt idx="0">
                  <c:v>Total Rent</c:v>
                </c:pt>
                <c:pt idx="1">
                  <c:v>Total Education</c:v>
                </c:pt>
                <c:pt idx="2">
                  <c:v>Total Shopping</c:v>
                </c:pt>
                <c:pt idx="3">
                  <c:v>Total Personal Care</c:v>
                </c:pt>
                <c:pt idx="4">
                  <c:v>Total Health &amp; Fitness</c:v>
                </c:pt>
                <c:pt idx="5">
                  <c:v>Total Dog</c:v>
                </c:pt>
                <c:pt idx="6">
                  <c:v>Total Food &amp; Dining</c:v>
                </c:pt>
                <c:pt idx="7">
                  <c:v>Total Gifts &amp; Donations</c:v>
                </c:pt>
                <c:pt idx="8">
                  <c:v>Total Investments</c:v>
                </c:pt>
                <c:pt idx="9">
                  <c:v>Total Bills &amp; Utilities</c:v>
                </c:pt>
                <c:pt idx="10">
                  <c:v>Alcohol</c:v>
                </c:pt>
                <c:pt idx="11">
                  <c:v>Total Travel</c:v>
                </c:pt>
                <c:pt idx="12">
                  <c:v>Total Fees &amp; Charges</c:v>
                </c:pt>
              </c:strCache>
            </c:strRef>
          </c:cat>
          <c:val>
            <c:numRef>
              <c:f>'Budget Summary'!$B$12:$B$24</c:f>
              <c:numCache>
                <c:formatCode>_("$"* #,##0.00_);_("$"* \(#,##0.00\);_("$"* "-"??_);_(@_)</c:formatCode>
                <c:ptCount val="13"/>
                <c:pt idx="0">
                  <c:v>2250</c:v>
                </c:pt>
                <c:pt idx="1">
                  <c:v>0</c:v>
                </c:pt>
                <c:pt idx="2">
                  <c:v>0</c:v>
                </c:pt>
                <c:pt idx="3">
                  <c:v>40</c:v>
                </c:pt>
                <c:pt idx="4">
                  <c:v>0</c:v>
                </c:pt>
                <c:pt idx="5">
                  <c:v>150</c:v>
                </c:pt>
                <c:pt idx="6">
                  <c:v>800</c:v>
                </c:pt>
                <c:pt idx="7">
                  <c:v>0</c:v>
                </c:pt>
                <c:pt idx="8">
                  <c:v>1000</c:v>
                </c:pt>
                <c:pt idx="9">
                  <c:v>40</c:v>
                </c:pt>
                <c:pt idx="10">
                  <c:v>300</c:v>
                </c:pt>
                <c:pt idx="11">
                  <c:v>200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4A-4093-8163-890F80AEE497}"/>
            </c:ext>
          </c:extLst>
        </c:ser>
        <c:ser>
          <c:idx val="1"/>
          <c:order val="1"/>
          <c:tx>
            <c:strRef>
              <c:f>'Budget Summary'!$C$11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'Budget Summary'!$A$12:$A$24</c:f>
              <c:strCache>
                <c:ptCount val="13"/>
                <c:pt idx="0">
                  <c:v>Total Rent</c:v>
                </c:pt>
                <c:pt idx="1">
                  <c:v>Total Education</c:v>
                </c:pt>
                <c:pt idx="2">
                  <c:v>Total Shopping</c:v>
                </c:pt>
                <c:pt idx="3">
                  <c:v>Total Personal Care</c:v>
                </c:pt>
                <c:pt idx="4">
                  <c:v>Total Health &amp; Fitness</c:v>
                </c:pt>
                <c:pt idx="5">
                  <c:v>Total Dog</c:v>
                </c:pt>
                <c:pt idx="6">
                  <c:v>Total Food &amp; Dining</c:v>
                </c:pt>
                <c:pt idx="7">
                  <c:v>Total Gifts &amp; Donations</c:v>
                </c:pt>
                <c:pt idx="8">
                  <c:v>Total Investments</c:v>
                </c:pt>
                <c:pt idx="9">
                  <c:v>Total Bills &amp; Utilities</c:v>
                </c:pt>
                <c:pt idx="10">
                  <c:v>Alcohol</c:v>
                </c:pt>
                <c:pt idx="11">
                  <c:v>Total Travel</c:v>
                </c:pt>
                <c:pt idx="12">
                  <c:v>Total Fees &amp; Charges</c:v>
                </c:pt>
              </c:strCache>
            </c:strRef>
          </c:cat>
          <c:val>
            <c:numRef>
              <c:f>'Budget Summary'!$C$12:$C$24</c:f>
              <c:numCache>
                <c:formatCode>_("$"* #,##0.00_);_("$"* \(#,##0.00\);_("$"* "-"??_);_(@_)</c:formatCode>
                <c:ptCount val="13"/>
                <c:pt idx="0">
                  <c:v>2250</c:v>
                </c:pt>
                <c:pt idx="1">
                  <c:v>0</c:v>
                </c:pt>
                <c:pt idx="2">
                  <c:v>0</c:v>
                </c:pt>
                <c:pt idx="3">
                  <c:v>40</c:v>
                </c:pt>
                <c:pt idx="5">
                  <c:v>0</c:v>
                </c:pt>
                <c:pt idx="6">
                  <c:v>800</c:v>
                </c:pt>
                <c:pt idx="7">
                  <c:v>0</c:v>
                </c:pt>
                <c:pt idx="8">
                  <c:v>1000</c:v>
                </c:pt>
                <c:pt idx="9">
                  <c:v>40</c:v>
                </c:pt>
                <c:pt idx="10">
                  <c:v>300</c:v>
                </c:pt>
                <c:pt idx="11">
                  <c:v>200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54A-4093-8163-890F80AEE4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019338560"/>
        <c:axId val="1019340224"/>
      </c:barChart>
      <c:catAx>
        <c:axId val="10193385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019340224"/>
        <c:crosses val="autoZero"/>
        <c:auto val="1"/>
        <c:lblAlgn val="ctr"/>
        <c:lblOffset val="100"/>
        <c:noMultiLvlLbl val="0"/>
      </c:catAx>
      <c:valAx>
        <c:axId val="10193402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0193385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95000"/>
                  <a:lumOff val="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282239</xdr:colOff>
      <xdr:row>26</xdr:row>
      <xdr:rowOff>127000</xdr:rowOff>
    </xdr:from>
    <xdr:to>
      <xdr:col>4</xdr:col>
      <xdr:colOff>2508250</xdr:colOff>
      <xdr:row>42</xdr:row>
      <xdr:rowOff>285750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A1F270E4-E72F-47C2-809C-B47D31DE76D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285749</xdr:colOff>
      <xdr:row>43</xdr:row>
      <xdr:rowOff>63501</xdr:rowOff>
    </xdr:from>
    <xdr:to>
      <xdr:col>4</xdr:col>
      <xdr:colOff>2476500</xdr:colOff>
      <xdr:row>59</xdr:row>
      <xdr:rowOff>31751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B23E430-5F95-4FF9-B4A0-B6DA041D5C53}"/>
            </a:ext>
            <a:ext uri="{147F2762-F138-4A5C-976F-8EAC2B608ADB}">
              <a16:predDERef xmlns:a16="http://schemas.microsoft.com/office/drawing/2014/main" pred="{6C368837-70F9-46AA-99D8-2F919D9A50D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Income" displayName="Income" ref="A5:E11" totalsRowCount="1" headerRowDxfId="269" dataDxfId="267" totalsRowDxfId="265" headerRowBorderDxfId="268" tableBorderDxfId="266" totalsRowBorderDxfId="264" headerRowCellStyle="Heading 1" dataCellStyle="Normal" totalsRowCellStyle="Normal">
  <autoFilter ref="A5:E10" xr:uid="{00000000-0009-0000-0100-000003000000}"/>
  <tableColumns count="5">
    <tableColumn id="1" xr3:uid="{00000000-0010-0000-0200-000001000000}" name="INCOME" totalsRowLabel="Total Income" dataDxfId="263" totalsRowDxfId="262" dataCellStyle="Input"/>
    <tableColumn id="2" xr3:uid="{00000000-0010-0000-0200-000002000000}" name="ESTIMATED" totalsRowFunction="sum" dataDxfId="261" totalsRowDxfId="260" dataCellStyle="Currency"/>
    <tableColumn id="3" xr3:uid="{00000000-0010-0000-0200-000003000000}" name="ACTUAL" totalsRowFunction="sum" dataDxfId="259" totalsRowDxfId="258" dataCellStyle="Currency"/>
    <tableColumn id="5" xr3:uid="{00000000-0010-0000-0200-000005000000}" name="TOP 5 AMOUNT" dataDxfId="257" totalsRowDxfId="256" dataCellStyle="Currency">
      <calculatedColumnFormula>Income[[#This Row],[ACTUAL]]+(10^-6)*ROW(Income[[#This Row],[ACTUAL]])</calculatedColumnFormula>
    </tableColumn>
    <tableColumn id="4" xr3:uid="{00000000-0010-0000-0200-000004000000}" name="DIFFERENCE" totalsRowFunction="sum" dataDxfId="255" totalsRowDxfId="254" dataCellStyle="Currency">
      <calculatedColumnFormula>Income[[#This Row],[ACTUAL]]-Income[[#This Row],[ESTIMATED]]</calculatedColumnFormula>
    </tableColumn>
  </tableColumns>
  <tableStyleInfo name="TableStyleLight13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4AB12F71-65DB-4AC4-AFB0-4FCC2BFDFB84}" name="Expenses816171820" displayName="Expenses816171820" ref="B72:F78" totalsRowCount="1" headerRowDxfId="112" dataDxfId="111" totalsRowDxfId="110" dataCellStyle="Normal" totalsRowCellStyle="Normal">
  <autoFilter ref="B72:F77" xr:uid="{4AB12F71-65DB-4AC4-AFB0-4FCC2BFDFB84}"/>
  <sortState ref="B73:F78">
    <sortCondition ref="B10:B21"/>
  </sortState>
  <tableColumns count="5">
    <tableColumn id="1" xr3:uid="{FC963430-3F3A-4A1B-B9DD-9874257C939E}" name="EXPENSES" totalsRowFunction="custom" dataDxfId="109" totalsRowDxfId="108" dataCellStyle="Input">
      <totalsRowFormula>CONCATENATE("Total ",B71)</totalsRowFormula>
    </tableColumn>
    <tableColumn id="6" xr3:uid="{B8147CA4-0173-4C2A-B5B3-3A50811805CC}" name="Category" totalsRowLabel="-" dataDxfId="107" totalsRowDxfId="106" dataCellStyle="Input"/>
    <tableColumn id="2" xr3:uid="{9E2353EF-921B-407B-A2DC-A501A15EE8DD}" name="ESTIMATED" totalsRowFunction="sum" dataDxfId="105" totalsRowDxfId="104" dataCellStyle="Currency"/>
    <tableColumn id="3" xr3:uid="{2C64FE19-4D35-43AB-A421-6CD33DF7BC81}" name="ACTUAL" totalsRowFunction="sum" dataDxfId="103" totalsRowDxfId="102" dataCellStyle="Currency"/>
    <tableColumn id="4" xr3:uid="{B733CFAA-0DF3-4CD6-A734-D724D098409E}" name="DIFFERENCE" totalsRowFunction="sum" dataDxfId="101" totalsRowDxfId="100" dataCellStyle="Currency">
      <calculatedColumnFormula>Expenses816171820[[#This Row],[ESTIMATED]]-Expenses816171820[[#This Row],[ACTUAL]]</calculatedColumnFormula>
    </tableColumn>
  </tableColumns>
  <tableStyleInfo name="TableStyleLight13" showFirstColumn="0" showLastColumn="0" showRowStripes="1" showColumnStripes="0"/>
  <extLst>
    <ext xmlns:x14="http://schemas.microsoft.com/office/spreadsheetml/2009/9/main" uri="{504A1905-F514-4f6f-8877-14C23A59335A}">
      <x14:table altTextSummary="Enter Operating Expenses, Estimated and Actual values in this table. Difference is automatically calculated"/>
    </ext>
  </extLst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161930E5-8606-45B0-B689-0D5576BD773A}" name="Expenses81617182021" displayName="Expenses81617182021" ref="B81:F87" totalsRowCount="1" headerRowDxfId="99" dataDxfId="98" totalsRowDxfId="97" dataCellStyle="Normal" totalsRowCellStyle="Normal">
  <autoFilter ref="B81:F86" xr:uid="{161930E5-8606-45B0-B689-0D5576BD773A}"/>
  <sortState ref="B82:F87">
    <sortCondition ref="B10:B21"/>
  </sortState>
  <tableColumns count="5">
    <tableColumn id="1" xr3:uid="{FEF6A5E3-A880-451D-99D8-24809077E06A}" name="EXPENSES" totalsRowFunction="custom" dataDxfId="96" totalsRowDxfId="95" dataCellStyle="Input">
      <totalsRowFormula>CONCATENATE("Total ",B80)</totalsRowFormula>
    </tableColumn>
    <tableColumn id="6" xr3:uid="{71D6DF70-FC81-451E-ABC3-5DCDF791292B}" name="Category" totalsRowLabel="-" dataDxfId="94" totalsRowDxfId="93" dataCellStyle="Input"/>
    <tableColumn id="2" xr3:uid="{F946434F-5E17-42AE-B426-D30747C7B9FD}" name="ESTIMATED" totalsRowFunction="sum" dataDxfId="92" totalsRowDxfId="91" dataCellStyle="Currency"/>
    <tableColumn id="3" xr3:uid="{EAB5BE48-48F2-4542-8508-2CDFCB1A0DEC}" name="ACTUAL" totalsRowFunction="sum" dataDxfId="90" totalsRowDxfId="89" dataCellStyle="Currency"/>
    <tableColumn id="4" xr3:uid="{246526F5-0691-4487-BF02-3137A1637B95}" name="DIFFERENCE" totalsRowFunction="sum" dataDxfId="88" totalsRowDxfId="87" dataCellStyle="Currency">
      <calculatedColumnFormula>Expenses81617182021[[#This Row],[ESTIMATED]]-Expenses81617182021[[#This Row],[ACTUAL]]</calculatedColumnFormula>
    </tableColumn>
  </tableColumns>
  <tableStyleInfo name="TableStyleLight13" showFirstColumn="0" showLastColumn="0" showRowStripes="1" showColumnStripes="0"/>
  <extLst>
    <ext xmlns:x14="http://schemas.microsoft.com/office/spreadsheetml/2009/9/main" uri="{504A1905-F514-4f6f-8877-14C23A59335A}">
      <x14:table altTextSummary="Enter Operating Expenses, Estimated and Actual values in this table. Difference is automatically calculated"/>
    </ext>
  </extLst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6F5F9106-2061-4243-BCB4-15526AE035F7}" name="Expenses8161718202122" displayName="Expenses8161718202122" ref="B90:F96" totalsRowCount="1" headerRowDxfId="86" dataDxfId="85" totalsRowDxfId="84" dataCellStyle="Normal" totalsRowCellStyle="Normal">
  <autoFilter ref="B90:F95" xr:uid="{6F5F9106-2061-4243-BCB4-15526AE035F7}"/>
  <sortState ref="B91:F96">
    <sortCondition ref="B10:B21"/>
  </sortState>
  <tableColumns count="5">
    <tableColumn id="1" xr3:uid="{0D5480E2-5F6F-4FB9-BDD6-B9DDF40F5F63}" name="EXPENSES" totalsRowFunction="custom" dataDxfId="83" totalsRowDxfId="82" dataCellStyle="Input">
      <totalsRowFormula>CONCATENATE("Total ",B89)</totalsRowFormula>
    </tableColumn>
    <tableColumn id="6" xr3:uid="{9FF2AB29-EA15-4226-AFB7-62986866FECA}" name="Category" totalsRowLabel="-" dataDxfId="81" totalsRowDxfId="80" dataCellStyle="Input"/>
    <tableColumn id="2" xr3:uid="{7C4BD184-4391-40CE-9881-AE2F43BD9615}" name="ESTIMATED" totalsRowFunction="sum" dataDxfId="79" totalsRowDxfId="78" dataCellStyle="Currency"/>
    <tableColumn id="3" xr3:uid="{F1F7C552-2A94-4C9E-B0D8-553E6528D3D3}" name="ACTUAL" totalsRowFunction="sum" dataDxfId="77" totalsRowDxfId="76" dataCellStyle="Currency"/>
    <tableColumn id="4" xr3:uid="{23650621-EFBF-4C76-840A-480B94D08B2B}" name="DIFFERENCE" totalsRowFunction="sum" dataDxfId="75" totalsRowDxfId="74" dataCellStyle="Currency">
      <calculatedColumnFormula>Expenses8161718202122[[#This Row],[ESTIMATED]]-Expenses8161718202122[[#This Row],[ACTUAL]]</calculatedColumnFormula>
    </tableColumn>
  </tableColumns>
  <tableStyleInfo name="TableStyleLight13" showFirstColumn="0" showLastColumn="0" showRowStripes="1" showColumnStripes="0"/>
  <extLst>
    <ext xmlns:x14="http://schemas.microsoft.com/office/spreadsheetml/2009/9/main" uri="{504A1905-F514-4f6f-8877-14C23A59335A}">
      <x14:table altTextSummary="Enter Operating Expenses, Estimated and Actual values in this table. Difference is automatically calculated"/>
    </ext>
  </extLst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257E2B7E-6804-411A-81F9-57976A6C4444}" name="Expenses816171820212223" displayName="Expenses816171820212223" ref="B99:F104" totalsRowCount="1" headerRowDxfId="73" dataDxfId="72" totalsRowDxfId="71" dataCellStyle="Normal" totalsRowCellStyle="Normal">
  <autoFilter ref="B99:F103" xr:uid="{257E2B7E-6804-411A-81F9-57976A6C4444}"/>
  <sortState ref="B100:F104">
    <sortCondition ref="B10:B21"/>
  </sortState>
  <tableColumns count="5">
    <tableColumn id="1" xr3:uid="{338F1AA9-E8AD-42C7-8601-364F7E7723B7}" name="EXPENSES" totalsRowFunction="custom" dataDxfId="70" totalsRowDxfId="69" dataCellStyle="Input">
      <totalsRowFormula>CONCATENATE("Total ",B98)</totalsRowFormula>
    </tableColumn>
    <tableColumn id="6" xr3:uid="{93B1F1B6-9F7E-48D0-96B3-22D21B18799C}" name="Category" totalsRowLabel="-" dataDxfId="68" totalsRowDxfId="67" dataCellStyle="Input"/>
    <tableColumn id="2" xr3:uid="{6733688F-8EAC-45D5-88FA-3FFD54704A61}" name="ESTIMATED" totalsRowFunction="sum" dataDxfId="66" totalsRowDxfId="65" dataCellStyle="Currency"/>
    <tableColumn id="3" xr3:uid="{CD97832A-5157-4C6F-A048-149058A00129}" name="ACTUAL" totalsRowFunction="sum" dataDxfId="64" totalsRowDxfId="63" dataCellStyle="Currency"/>
    <tableColumn id="4" xr3:uid="{7427D5F7-C4F7-4D80-B885-E089E7CF7B56}" name="DIFFERENCE" totalsRowFunction="sum" dataDxfId="62" totalsRowDxfId="61" dataCellStyle="Currency">
      <calculatedColumnFormula>Expenses816171820212223[[#This Row],[ESTIMATED]]-Expenses816171820212223[[#This Row],[ACTUAL]]</calculatedColumnFormula>
    </tableColumn>
  </tableColumns>
  <tableStyleInfo name="TableStyleLight13" showFirstColumn="0" showLastColumn="0" showRowStripes="1" showColumnStripes="0"/>
  <extLst>
    <ext xmlns:x14="http://schemas.microsoft.com/office/spreadsheetml/2009/9/main" uri="{504A1905-F514-4f6f-8877-14C23A59335A}">
      <x14:table altTextSummary="Enter Operating Expenses, Estimated and Actual values in this table. Difference is automatically calculated"/>
    </ext>
  </extLst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35A61E1B-D773-48CF-B360-1FAC9FCAB064}" name="Expenses81617182021222324" displayName="Expenses81617182021222324" ref="B107:F114" totalsRowCount="1" headerRowDxfId="60" dataDxfId="59" totalsRowDxfId="58" dataCellStyle="Normal" totalsRowCellStyle="Normal">
  <autoFilter ref="B107:F113" xr:uid="{35A61E1B-D773-48CF-B360-1FAC9FCAB064}"/>
  <sortState ref="B108:F114">
    <sortCondition ref="B10:B21"/>
  </sortState>
  <tableColumns count="5">
    <tableColumn id="1" xr3:uid="{E2107EB4-3BF8-4D3B-939F-942FD88122A2}" name="EXPENSES" totalsRowFunction="custom" dataDxfId="57" totalsRowDxfId="56" dataCellStyle="Input">
      <totalsRowFormula>CONCATENATE("Total ",B106)</totalsRowFormula>
    </tableColumn>
    <tableColumn id="6" xr3:uid="{412546AF-38DC-4BFF-B3F1-EDE2854C8908}" name="Category" totalsRowLabel="-" dataDxfId="55" totalsRowDxfId="54" dataCellStyle="Input"/>
    <tableColumn id="2" xr3:uid="{667E81CC-6F27-4CF8-AE79-D514A6817E17}" name="ESTIMATED" totalsRowFunction="sum" dataDxfId="53" totalsRowDxfId="52" dataCellStyle="Currency"/>
    <tableColumn id="3" xr3:uid="{20DB5576-625F-4D9D-BBD5-5D7D56BA8C28}" name="ACTUAL" totalsRowFunction="sum" dataDxfId="51" totalsRowDxfId="50" dataCellStyle="Currency"/>
    <tableColumn id="4" xr3:uid="{42BF163E-6504-4560-8A60-EBB428D510D1}" name="DIFFERENCE" totalsRowFunction="sum" dataDxfId="49" totalsRowDxfId="48" dataCellStyle="Currency">
      <calculatedColumnFormula>Expenses81617182021222324[[#This Row],[ESTIMATED]]-Expenses81617182021222324[[#This Row],[ACTUAL]]</calculatedColumnFormula>
    </tableColumn>
  </tableColumns>
  <tableStyleInfo name="TableStyleLight13" showFirstColumn="0" showLastColumn="0" showRowStripes="1" showColumnStripes="0"/>
  <extLst>
    <ext xmlns:x14="http://schemas.microsoft.com/office/spreadsheetml/2009/9/main" uri="{504A1905-F514-4f6f-8877-14C23A59335A}">
      <x14:table altTextSummary="Enter Operating Expenses, Estimated and Actual values in this table. Difference is automatically calculated"/>
    </ext>
  </extLst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12EBF2D8-570C-4363-81B6-36C2257D3154}" name="Table5" displayName="Table5" ref="A2:C80" totalsRowShown="0" headerRowDxfId="47" dataDxfId="46">
  <autoFilter ref="A2:C80" xr:uid="{12EBF2D8-570C-4363-81B6-36C2257D3154}"/>
  <tableColumns count="3">
    <tableColumn id="1" xr3:uid="{39C924C7-C8BF-4FEA-81FD-C19D2CC62229}" name="Parent" dataDxfId="45"/>
    <tableColumn id="2" xr3:uid="{B552E78D-22CE-4F70-BEA5-B2F64FDB2C01}" name="Item" dataDxfId="44"/>
    <tableColumn id="3" xr3:uid="{9C42997B-6B78-4AAD-B2E3-F055AD05C1E6}" name="Income / Expense" dataDxfId="43"/>
  </tableColumns>
  <tableStyleInfo name="TableStyleLight13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98AA8B5-B642-44B0-8FF6-B12CE9F901F6}" name="Table2" displayName="Table2" ref="A4:E7" totalsRowCount="1" headerRowDxfId="20" dataDxfId="19" totalsRowDxfId="18" headerRowCellStyle="Heading 1">
  <autoFilter ref="A4:E6" xr:uid="{47B637C1-818B-4BED-881E-062FC4FD7398}"/>
  <tableColumns count="5">
    <tableColumn id="1" xr3:uid="{1F3E0BC5-EBB5-4EC3-A58F-4EC1C5D18EDD}" name="BUDGET TOTALS" totalsRowLabel="Balance (Income - Expenses)" dataDxfId="17" totalsRowDxfId="16" dataCellStyle="Input"/>
    <tableColumn id="2" xr3:uid="{97762248-6052-4C5E-B7CD-C84E3157FFDA}" name="ESTIMATED" totalsRowFunction="custom" dataDxfId="15" totalsRowDxfId="14" dataCellStyle="Currency" totalsRowCellStyle="Currency">
      <totalsRowFormula>B5-B6</totalsRowFormula>
    </tableColumn>
    <tableColumn id="3" xr3:uid="{4B6AA04A-DDC8-43A6-A51B-A82E80AD793F}" name="ACTUAL" totalsRowFunction="custom" dataDxfId="13" totalsRowDxfId="12" dataCellStyle="Currency" totalsRowCellStyle="Currency">
      <totalsRowFormula>C5-C6</totalsRowFormula>
    </tableColumn>
    <tableColumn id="4" xr3:uid="{421FA974-B591-456B-8462-4F763A15D3C5}" name="DIFFERENCE" totalsRowFunction="sum" dataDxfId="11" totalsRowDxfId="10" dataCellStyle="Currency" totalsRowCellStyle="Currency">
      <calculatedColumnFormula>Table2[[#This Row],[ACTUAL]]-Table2[[#This Row],[ESTIMATED]]</calculatedColumnFormula>
    </tableColumn>
    <tableColumn id="5" xr3:uid="{FEC26463-7C51-41D7-BED2-652EA6CA6A14}" name="% DIFFERENCE" totalsRowFunction="custom" dataDxfId="9" totalsRowDxfId="8" dataCellStyle="Percent" totalsRowCellStyle="Percent">
      <calculatedColumnFormula>Table2[[#This Row],[ACTUAL]]/Table2[[#This Row],[ESTIMATED]]-1</calculatedColumnFormula>
      <totalsRowFormula>Table2[[#Totals],[ACTUAL]]/Table2[[#Totals],[ESTIMATED]]-1</totalsRowFormula>
    </tableColumn>
  </tableColumns>
  <tableStyleInfo name="TableStyleLight13" showFirstColumn="0" showLastColumn="0" showRowStripes="0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44687831-987E-42B2-BD52-98438D3235E9}" name="Table813" displayName="Table813" ref="A11:E25" totalsRowShown="0" headerRowDxfId="7" dataDxfId="6" tableBorderDxfId="5">
  <autoFilter ref="A11:E25" xr:uid="{48D736D2-409F-4CCC-9229-BC8BBB0F6627}"/>
  <tableColumns count="5">
    <tableColumn id="1" xr3:uid="{5BB30AE3-01B6-45EC-B5D1-77EB9F47AEF6}" name="EXPENSE CATEGORIES" dataDxfId="4"/>
    <tableColumn id="2" xr3:uid="{816B5BF8-0B90-41E0-AC96-F507C0A2220B}" name="ESTIMATED" dataDxfId="3" dataCellStyle="Currency"/>
    <tableColumn id="3" xr3:uid="{02DFC22E-DFD1-46DF-A607-21FE7987E801}" name="ACTUAL" dataDxfId="2" dataCellStyle="Currency"/>
    <tableColumn id="4" xr3:uid="{6FCECB5A-A738-4A0D-A483-10280AB7CA05}" name="DIFFERENCE" dataDxfId="1" dataCellStyle="Currency"/>
    <tableColumn id="5" xr3:uid="{7D98620E-E62D-4363-B129-291A53354158}" name="Status" dataDxfId="0" dataCellStyle="Currency">
      <calculatedColumnFormula>IF(Table813[[#This Row],[DIFFERENCE]]&lt;0,"You are under budget!","You are over budget.")</calculatedColumnFormula>
    </tableColumn>
  </tableColumns>
  <tableStyleInfo name="TableStyleLight1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BBABFDC5-202A-4F08-91BC-2E52751C2342}" name="Expenses" displayName="Expenses" ref="B5:F10" totalsRowCount="1" headerRowDxfId="240" dataDxfId="238" totalsRowDxfId="236" headerRowBorderDxfId="239" tableBorderDxfId="237" totalsRowBorderDxfId="235" dataCellStyle="Normal" totalsRowCellStyle="Normal">
  <autoFilter ref="B5:F9" xr:uid="{BBABFDC5-202A-4F08-91BC-2E52751C2342}"/>
  <sortState ref="B6:F10">
    <sortCondition ref="B10:B22"/>
  </sortState>
  <tableColumns count="5">
    <tableColumn id="1" xr3:uid="{3229A458-DA94-4802-8158-10D74AF64B46}" name="EXPENSES" totalsRowFunction="custom" dataDxfId="234" totalsRowDxfId="233" dataCellStyle="Input">
      <totalsRowFormula>CONCATENATE("Total ",A4)</totalsRowFormula>
    </tableColumn>
    <tableColumn id="6" xr3:uid="{4E106D1A-4146-43AC-8348-BF670F9A52D6}" name="Housing" totalsRowLabel="-" dataDxfId="232" totalsRowDxfId="231" dataCellStyle="Input"/>
    <tableColumn id="2" xr3:uid="{E26BA57D-AE01-4FAF-8C2D-BA16C0B8E9D7}" name="Column1" totalsRowFunction="sum" dataDxfId="230" totalsRowDxfId="229" dataCellStyle="Currency"/>
    <tableColumn id="3" xr3:uid="{11B20681-FCCA-4779-8A03-9FACBC9194A4}" name="ACTUAL" totalsRowFunction="sum" dataDxfId="228" totalsRowDxfId="227" dataCellStyle="Currency"/>
    <tableColumn id="4" xr3:uid="{B9A96C46-FA39-4D13-835A-7DF78FD6B32E}" name="DIFFERENCE" totalsRowFunction="sum" dataDxfId="226" totalsRowDxfId="225" dataCellStyle="Currency">
      <calculatedColumnFormula>Expenses[[#This Row],[Column1]]-Expenses[[#This Row],[ACTUAL]]</calculatedColumnFormula>
    </tableColumn>
  </tableColumns>
  <tableStyleInfo name="TableStyleLight13" showFirstColumn="0" showLastColumn="0" showRowStripes="1" showColumnStripes="0"/>
  <extLst>
    <ext xmlns:x14="http://schemas.microsoft.com/office/spreadsheetml/2009/9/main" uri="{504A1905-F514-4f6f-8877-14C23A59335A}">
      <x14:table altTextSummary="Enter Operating Expenses, Estimated and Actual values in this table. Difference is automatically calculated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8A11D61B-7892-4F1B-A8FE-EB81B22B888E}" name="Expenses8" displayName="Expenses8" ref="B13:F17" totalsRowCount="1" headerRowDxfId="224" dataDxfId="222" totalsRowDxfId="220" headerRowBorderDxfId="223" tableBorderDxfId="221" totalsRowBorderDxfId="219" dataCellStyle="Normal" totalsRowCellStyle="Normal">
  <autoFilter ref="B13:F16" xr:uid="{8A11D61B-7892-4F1B-A8FE-EB81B22B888E}"/>
  <sortState ref="B14:F17">
    <sortCondition ref="B10:B21"/>
  </sortState>
  <tableColumns count="5">
    <tableColumn id="1" xr3:uid="{8E491F9B-228F-4742-9613-8F5AFE886FA7}" name="EXPENSES" totalsRowFunction="custom" dataDxfId="218" totalsRowDxfId="217" dataCellStyle="Input">
      <totalsRowFormula>CONCATENATE("Total ",B12)</totalsRowFormula>
    </tableColumn>
    <tableColumn id="6" xr3:uid="{778C2C2D-4033-4F8F-8E82-FC1CF7393127}" name="Category" totalsRowLabel="-" dataDxfId="216" totalsRowDxfId="215" dataCellStyle="Input"/>
    <tableColumn id="2" xr3:uid="{93EE077D-ED73-4270-9858-DC1A7192F712}" name="ESTIMATED" totalsRowFunction="sum" dataDxfId="214" totalsRowDxfId="213" dataCellStyle="Currency"/>
    <tableColumn id="3" xr3:uid="{355C9BEB-9B5A-4F74-B08F-853DBD0FE2CE}" name="ACTUAL" totalsRowFunction="sum" dataDxfId="212" totalsRowDxfId="211" dataCellStyle="Currency"/>
    <tableColumn id="4" xr3:uid="{B0E857FF-4DD3-4628-9E57-8089758BA880}" name="DIFFERENCE" totalsRowFunction="sum" dataDxfId="210" totalsRowDxfId="209" dataCellStyle="Currency">
      <calculatedColumnFormula>Expenses8[[#This Row],[ESTIMATED]]-Expenses8[[#This Row],[ACTUAL]]</calculatedColumnFormula>
    </tableColumn>
  </tableColumns>
  <tableStyleInfo name="TableStyleLight13" showFirstColumn="0" showLastColumn="0" showRowStripes="1" showColumnStripes="0"/>
  <extLst>
    <ext xmlns:x14="http://schemas.microsoft.com/office/spreadsheetml/2009/9/main" uri="{504A1905-F514-4f6f-8877-14C23A59335A}">
      <x14:table altTextSummary="Enter Operating Expenses, Estimated and Actual values in this table. Difference is automatically calculated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54F3C56A-80C4-4DA2-A67A-701CC7D7BC5D}" name="Expenses814" displayName="Expenses814" ref="B20:F26" totalsRowCount="1" headerRowDxfId="208" dataDxfId="206" totalsRowDxfId="204" headerRowBorderDxfId="207" tableBorderDxfId="205" totalsRowBorderDxfId="203" dataCellStyle="Normal" totalsRowCellStyle="Normal">
  <autoFilter ref="B20:F25" xr:uid="{54F3C56A-80C4-4DA2-A67A-701CC7D7BC5D}"/>
  <sortState ref="B21:F26">
    <sortCondition ref="B10:B21"/>
  </sortState>
  <tableColumns count="5">
    <tableColumn id="1" xr3:uid="{7A82C50C-B695-4BE3-BB2F-DB28B81A12CC}" name="EXPENSES" totalsRowFunction="custom" dataDxfId="202" totalsRowDxfId="201" dataCellStyle="Input">
      <totalsRowFormula>CONCATENATE("Total ",B19)</totalsRowFormula>
    </tableColumn>
    <tableColumn id="6" xr3:uid="{24D33BAF-2B2B-4B6D-B95D-F241B0B82B0C}" name="Category" totalsRowLabel="-" dataDxfId="200" totalsRowDxfId="199" dataCellStyle="Input"/>
    <tableColumn id="2" xr3:uid="{A070319B-CB7E-4FA9-8A07-C369C5B67F7B}" name="ESTIMATED" totalsRowFunction="sum" dataDxfId="198" totalsRowDxfId="197" dataCellStyle="Currency"/>
    <tableColumn id="3" xr3:uid="{EE381EAA-3A93-471B-9511-4082F005C768}" name="ACTUAL" totalsRowFunction="sum" dataDxfId="196" totalsRowDxfId="195" dataCellStyle="Currency"/>
    <tableColumn id="4" xr3:uid="{1F2591FA-6AA2-4256-8A54-C73E1CA06BA8}" name="DIFFERENCE" totalsRowFunction="sum" dataDxfId="194" totalsRowDxfId="193" dataCellStyle="Currency">
      <calculatedColumnFormula>Expenses814[[#This Row],[ESTIMATED]]-Expenses814[[#This Row],[ACTUAL]]</calculatedColumnFormula>
    </tableColumn>
  </tableColumns>
  <tableStyleInfo name="TableStyleLight13" showFirstColumn="0" showLastColumn="0" showRowStripes="1" showColumnStripes="0"/>
  <extLst>
    <ext xmlns:x14="http://schemas.microsoft.com/office/spreadsheetml/2009/9/main" uri="{504A1905-F514-4f6f-8877-14C23A59335A}">
      <x14:table altTextSummary="Enter Operating Expenses, Estimated and Actual values in this table. Difference is automatically calculated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CD141FEA-2F7A-47D0-89FC-42ECF8AB86CC}" name="Expenses81415" displayName="Expenses81415" ref="B29:F37" totalsRowCount="1" headerRowDxfId="192" dataDxfId="190" totalsRowDxfId="188" headerRowBorderDxfId="191" tableBorderDxfId="189" totalsRowBorderDxfId="187" dataCellStyle="Normal" totalsRowCellStyle="Normal">
  <autoFilter ref="B29:F36" xr:uid="{CD141FEA-2F7A-47D0-89FC-42ECF8AB86CC}"/>
  <sortState ref="B30:F37">
    <sortCondition ref="B10:B21"/>
  </sortState>
  <tableColumns count="5">
    <tableColumn id="1" xr3:uid="{79FCE662-68AB-4C02-B7DD-63CB21F1A941}" name="EXPENSES" totalsRowFunction="custom" dataDxfId="186" totalsRowDxfId="185" dataCellStyle="Input">
      <totalsRowFormula>CONCATENATE("Total ",B28)</totalsRowFormula>
    </tableColumn>
    <tableColumn id="6" xr3:uid="{B446620E-4EFC-4744-BA20-9EF4471A6F69}" name="Category" totalsRowLabel="-" dataDxfId="184" totalsRowDxfId="183" dataCellStyle="Input"/>
    <tableColumn id="2" xr3:uid="{6D374563-5838-4341-AB5E-AD284515FB66}" name="ESTIMATED" totalsRowFunction="sum" dataDxfId="182" totalsRowDxfId="181" dataCellStyle="Currency"/>
    <tableColumn id="3" xr3:uid="{51B82082-8D16-4D25-B67B-631EE5074FAB}" name="ACTUAL" totalsRowFunction="sum" dataDxfId="180" totalsRowDxfId="179" dataCellStyle="Currency"/>
    <tableColumn id="4" xr3:uid="{5DD8BDAC-378A-48BB-8CAA-3FC876EDD8B7}" name="DIFFERENCE" totalsRowFunction="sum" dataDxfId="178" totalsRowDxfId="177" dataCellStyle="Currency">
      <calculatedColumnFormula>Expenses81415[[#This Row],[ESTIMATED]]-Expenses81415[[#This Row],[ACTUAL]]</calculatedColumnFormula>
    </tableColumn>
  </tableColumns>
  <tableStyleInfo name="TableStyleLight13" showFirstColumn="0" showLastColumn="0" showRowStripes="1" showColumnStripes="0"/>
  <extLst>
    <ext xmlns:x14="http://schemas.microsoft.com/office/spreadsheetml/2009/9/main" uri="{504A1905-F514-4f6f-8877-14C23A59335A}">
      <x14:table altTextSummary="Enter Operating Expenses, Estimated and Actual values in this table. Difference is automatically calculated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4402F8DC-73A3-4AFE-AC6B-032164BEF9CB}" name="Expenses816" displayName="Expenses816" ref="B40:F44" totalsRowCount="1" headerRowDxfId="176" dataDxfId="174" totalsRowDxfId="172" headerRowBorderDxfId="175" tableBorderDxfId="173" totalsRowBorderDxfId="171" dataCellStyle="Normal" totalsRowCellStyle="Normal">
  <autoFilter ref="B40:F43" xr:uid="{4402F8DC-73A3-4AFE-AC6B-032164BEF9CB}"/>
  <sortState ref="B41:F44">
    <sortCondition ref="B10:B21"/>
  </sortState>
  <tableColumns count="5">
    <tableColumn id="1" xr3:uid="{39279FCA-F864-403A-923C-3C95095B3A93}" name="EXPENSES" totalsRowFunction="custom" dataDxfId="170" totalsRowDxfId="169" dataCellStyle="Input">
      <totalsRowFormula>CONCATENATE("Total ",B39)</totalsRowFormula>
    </tableColumn>
    <tableColumn id="6" xr3:uid="{2A23ED75-A739-4E94-8776-12BEEDC37187}" name="Category" totalsRowLabel="-" dataDxfId="168" totalsRowDxfId="167" dataCellStyle="Input"/>
    <tableColumn id="2" xr3:uid="{3832DB6C-6E4B-45B5-B5BD-7662C378D5BF}" name="ESTIMATED" totalsRowFunction="sum" dataDxfId="166" totalsRowDxfId="165" dataCellStyle="Currency"/>
    <tableColumn id="3" xr3:uid="{7762B310-3BC0-4093-918F-6573C61EB6A8}" name="ACTUAL" totalsRowFunction="sum" dataDxfId="164" totalsRowDxfId="163" dataCellStyle="Currency"/>
    <tableColumn id="4" xr3:uid="{410F9000-8120-4C9F-A2FC-35BB86C8F88A}" name="DIFFERENCE" totalsRowFunction="sum" dataDxfId="162" totalsRowDxfId="161" dataCellStyle="Currency">
      <calculatedColumnFormula>Expenses816[[#This Row],[ESTIMATED]]-Expenses816[[#This Row],[ACTUAL]]</calculatedColumnFormula>
    </tableColumn>
  </tableColumns>
  <tableStyleInfo name="TableStyleLight13" showFirstColumn="0" showLastColumn="0" showRowStripes="1" showColumnStripes="0"/>
  <extLst>
    <ext xmlns:x14="http://schemas.microsoft.com/office/spreadsheetml/2009/9/main" uri="{504A1905-F514-4f6f-8877-14C23A59335A}">
      <x14:table altTextSummary="Enter Operating Expenses, Estimated and Actual values in this table. Difference is automatically calculated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50B63AA2-EDD8-481E-A16C-AB2B3E00FDFC}" name="Expenses81617" displayName="Expenses81617" ref="B47:F54" totalsRowCount="1" headerRowDxfId="160" dataDxfId="158" totalsRowDxfId="156" headerRowBorderDxfId="159" tableBorderDxfId="157" totalsRowBorderDxfId="155" dataCellStyle="Normal" totalsRowCellStyle="Normal">
  <autoFilter ref="B47:F53" xr:uid="{50B63AA2-EDD8-481E-A16C-AB2B3E00FDFC}"/>
  <sortState ref="B48:F54">
    <sortCondition ref="B10:B21"/>
  </sortState>
  <tableColumns count="5">
    <tableColumn id="1" xr3:uid="{C9EE4582-9F6F-49D5-A216-BB0A80573BE3}" name="EXPENSES" totalsRowFunction="custom" dataDxfId="154" totalsRowDxfId="153" dataCellStyle="Input">
      <totalsRowFormula>CONCATENATE("Total ",B46)</totalsRowFormula>
    </tableColumn>
    <tableColumn id="6" xr3:uid="{CE1536A8-88F8-4D93-8E7F-7E29A808176D}" name="Category" totalsRowLabel="-" dataDxfId="152" totalsRowDxfId="151" dataCellStyle="Input"/>
    <tableColumn id="2" xr3:uid="{42158A41-0FE6-4F64-AE08-B4D045CD82E7}" name="ESTIMATED" totalsRowFunction="sum" dataDxfId="150" totalsRowDxfId="149" dataCellStyle="Currency"/>
    <tableColumn id="3" xr3:uid="{B7186EE5-0EC5-4238-9EAA-470FAE693013}" name="ACTUAL" totalsRowFunction="sum" dataDxfId="148" totalsRowDxfId="147" dataCellStyle="Currency"/>
    <tableColumn id="4" xr3:uid="{3366AB58-50E3-4F88-B03D-A06B290C28E8}" name="DIFFERENCE" totalsRowFunction="sum" dataDxfId="146" totalsRowDxfId="145" dataCellStyle="Currency">
      <calculatedColumnFormula>Expenses81617[[#This Row],[ESTIMATED]]-Expenses81617[[#This Row],[ACTUAL]]</calculatedColumnFormula>
    </tableColumn>
  </tableColumns>
  <tableStyleInfo name="TableStyleLight13" showFirstColumn="0" showLastColumn="0" showRowStripes="1" showColumnStripes="0"/>
  <extLst>
    <ext xmlns:x14="http://schemas.microsoft.com/office/spreadsheetml/2009/9/main" uri="{504A1905-F514-4f6f-8877-14C23A59335A}">
      <x14:table altTextSummary="Enter Operating Expenses, Estimated and Actual values in this table. Difference is automatically calculated"/>
    </ext>
  </extLst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D72242AD-6825-4733-8611-45095E7AB1AC}" name="Expenses8161718" displayName="Expenses8161718" ref="B57:F63" totalsRowCount="1" headerRowDxfId="144" dataDxfId="142" totalsRowDxfId="140" headerRowBorderDxfId="143" tableBorderDxfId="141" totalsRowBorderDxfId="139" dataCellStyle="Normal" totalsRowCellStyle="Normal">
  <autoFilter ref="B57:F62" xr:uid="{D72242AD-6825-4733-8611-45095E7AB1AC}"/>
  <sortState ref="B58:F63">
    <sortCondition ref="B10:B21"/>
  </sortState>
  <tableColumns count="5">
    <tableColumn id="1" xr3:uid="{C9545615-DA2A-4FBE-A5A9-F28C3D460290}" name="EXPENSES" totalsRowFunction="custom" dataDxfId="138" totalsRowDxfId="137" dataCellStyle="Input">
      <totalsRowFormula>CONCATENATE("Total ",B56)</totalsRowFormula>
    </tableColumn>
    <tableColumn id="6" xr3:uid="{975068C3-E1D7-4098-A109-6025740EE28C}" name="Category" totalsRowLabel="-" dataDxfId="136" totalsRowDxfId="135" dataCellStyle="Input"/>
    <tableColumn id="2" xr3:uid="{AC8B034A-EA2C-497A-B83E-F75BB8251C01}" name="ESTIMATED" totalsRowFunction="sum" dataDxfId="134" totalsRowDxfId="133" dataCellStyle="Currency"/>
    <tableColumn id="3" xr3:uid="{3E2FEC71-CB3C-4051-B4FC-C0F6E1AA8129}" name="ACTUAL" totalsRowFunction="sum" dataDxfId="132" totalsRowDxfId="131" dataCellStyle="Currency"/>
    <tableColumn id="4" xr3:uid="{92FDFB84-21A7-4782-B6F3-B4AC7B4C3DA7}" name="DIFFERENCE" totalsRowFunction="sum" dataDxfId="130" totalsRowDxfId="129" dataCellStyle="Currency">
      <calculatedColumnFormula>Expenses8161718[[#This Row],[ESTIMATED]]-Expenses8161718[[#This Row],[ACTUAL]]</calculatedColumnFormula>
    </tableColumn>
  </tableColumns>
  <tableStyleInfo name="TableStyleLight13" showFirstColumn="0" showLastColumn="0" showRowStripes="1" showColumnStripes="0"/>
  <extLst>
    <ext xmlns:x14="http://schemas.microsoft.com/office/spreadsheetml/2009/9/main" uri="{504A1905-F514-4f6f-8877-14C23A59335A}">
      <x14:table altTextSummary="Enter Operating Expenses, Estimated and Actual values in this table. Difference is automatically calculated"/>
    </ext>
  </extLst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2181F811-5F18-495B-8694-3A12C38C4D66}" name="Expenses816171819" displayName="Expenses816171819" ref="B66:F69" totalsRowCount="1" headerRowDxfId="128" dataDxfId="126" totalsRowDxfId="124" headerRowBorderDxfId="127" tableBorderDxfId="125" totalsRowBorderDxfId="123" dataCellStyle="Normal" totalsRowCellStyle="Normal">
  <autoFilter ref="B66:F68" xr:uid="{2181F811-5F18-495B-8694-3A12C38C4D66}"/>
  <sortState ref="B67:F69">
    <sortCondition ref="B10:B21"/>
  </sortState>
  <tableColumns count="5">
    <tableColumn id="1" xr3:uid="{DF38FED4-A51E-4C74-9AB5-C0C35F4C62DE}" name="EXPENSES" totalsRowFunction="custom" dataDxfId="122" totalsRowDxfId="121" dataCellStyle="Input">
      <totalsRowFormula>CONCATENATE("Total ",B65)</totalsRowFormula>
    </tableColumn>
    <tableColumn id="6" xr3:uid="{886871C0-8F34-4D44-B174-5205B93801E4}" name="Category" totalsRowLabel="-" dataDxfId="120" totalsRowDxfId="119" dataCellStyle="Input"/>
    <tableColumn id="2" xr3:uid="{DA7BED6F-4599-416A-9889-23821441140E}" name="ESTIMATED" totalsRowFunction="sum" dataDxfId="118" totalsRowDxfId="117" dataCellStyle="Currency"/>
    <tableColumn id="3" xr3:uid="{78021170-9F8D-4B53-90F6-1595790FE8BD}" name="ACTUAL" totalsRowFunction="sum" dataDxfId="116" totalsRowDxfId="115" dataCellStyle="Currency"/>
    <tableColumn id="4" xr3:uid="{E3FBF4D0-6CCD-4D57-833D-9EB9BE71C768}" name="DIFFERENCE" totalsRowFunction="sum" dataDxfId="114" totalsRowDxfId="113" dataCellStyle="Currency">
      <calculatedColumnFormula>Expenses816171819[[#This Row],[ESTIMATED]]-Expenses816171819[[#This Row],[ACTUAL]]</calculatedColumnFormula>
    </tableColumn>
  </tableColumns>
  <tableStyleInfo name="TableStyleLight13" showFirstColumn="0" showLastColumn="0" showRowStripes="1" showColumnStripes="0"/>
  <extLst>
    <ext xmlns:x14="http://schemas.microsoft.com/office/spreadsheetml/2009/9/main" uri="{504A1905-F514-4f6f-8877-14C23A59335A}">
      <x14:table altTextSummary="Enter Operating Expenses, Estimated and Actual values in this table. Difference is automatically calculated"/>
    </ext>
  </extLst>
</table>
</file>

<file path=xl/theme/theme1.xml><?xml version="1.0" encoding="utf-8"?>
<a:theme xmlns:a="http://schemas.openxmlformats.org/drawingml/2006/main" name="Thatch">
  <a:themeElements>
    <a:clrScheme name="Custom 1">
      <a:dk1>
        <a:sysClr val="windowText" lastClr="000000"/>
      </a:dk1>
      <a:lt1>
        <a:sysClr val="window" lastClr="FFFFFF"/>
      </a:lt1>
      <a:dk2>
        <a:srgbClr val="C2C9D6"/>
      </a:dk2>
      <a:lt2>
        <a:srgbClr val="DBE3E9"/>
      </a:lt2>
      <a:accent1>
        <a:srgbClr val="A3978F"/>
      </a:accent1>
      <a:accent2>
        <a:srgbClr val="1B8381"/>
      </a:accent2>
      <a:accent3>
        <a:srgbClr val="908F74"/>
      </a:accent3>
      <a:accent4>
        <a:srgbClr val="7EA67F"/>
      </a:accent4>
      <a:accent5>
        <a:srgbClr val="5588A5"/>
      </a:accent5>
      <a:accent6>
        <a:srgbClr val="559592"/>
      </a:accent6>
      <a:hlink>
        <a:srgbClr val="C2C9D6"/>
      </a:hlink>
      <a:folHlink>
        <a:srgbClr val="C2C9D6"/>
      </a:folHlink>
    </a:clrScheme>
    <a:fontScheme name="Small Business Budget">
      <a:majorFont>
        <a:latin typeface="Gill Sans MT"/>
        <a:ea typeface=""/>
        <a:cs typeface=""/>
      </a:majorFont>
      <a:minorFont>
        <a:latin typeface="Gill Sans MT"/>
        <a:ea typeface=""/>
        <a:cs typeface=""/>
      </a:minorFont>
    </a:fontScheme>
    <a:fmtScheme name="Thatch">
      <a:fillStyleLst>
        <a:solidFill>
          <a:schemeClr val="phClr"/>
        </a:solidFill>
        <a:gradFill rotWithShape="1">
          <a:gsLst>
            <a:gs pos="0">
              <a:schemeClr val="phClr">
                <a:tint val="79000"/>
                <a:satMod val="180000"/>
              </a:schemeClr>
            </a:gs>
            <a:gs pos="65000">
              <a:schemeClr val="phClr">
                <a:tint val="52000"/>
                <a:satMod val="250000"/>
              </a:schemeClr>
            </a:gs>
            <a:gs pos="100000">
              <a:schemeClr val="phClr">
                <a:tint val="29000"/>
                <a:satMod val="300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shade val="15000"/>
                <a:satMod val="180000"/>
              </a:schemeClr>
            </a:gs>
            <a:gs pos="50000">
              <a:schemeClr val="phClr">
                <a:shade val="45000"/>
                <a:satMod val="170000"/>
              </a:schemeClr>
            </a:gs>
            <a:gs pos="70000">
              <a:schemeClr val="phClr">
                <a:tint val="99000"/>
                <a:shade val="65000"/>
                <a:satMod val="155000"/>
              </a:schemeClr>
            </a:gs>
            <a:gs pos="100000">
              <a:schemeClr val="phClr">
                <a:tint val="95500"/>
                <a:shade val="100000"/>
                <a:satMod val="15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25400" dir="5400000" rotWithShape="0">
              <a:srgbClr val="000000">
                <a:alpha val="43000"/>
              </a:srgbClr>
            </a:outerShdw>
          </a:effectLst>
        </a:effectStyle>
        <a:effectStyle>
          <a:effectLst>
            <a:outerShdw blurRad="63500" dist="25400" dir="5400000" rotWithShape="0">
              <a:srgbClr val="000000">
                <a:alpha val="43000"/>
              </a:srgbClr>
            </a:outerShdw>
          </a:effectLst>
          <a:scene3d>
            <a:camera prst="orthographicFront">
              <a:rot lat="0" lon="0" rev="0"/>
            </a:camera>
            <a:lightRig rig="brightRoom" dir="t">
              <a:rot lat="0" lon="0" rev="8700000"/>
            </a:lightRig>
          </a:scene3d>
          <a:sp3d contourW="12700" prstMaterial="dkEdge">
            <a:bevelT w="0" h="0" prst="relaxedInset"/>
            <a:contourClr>
              <a:schemeClr val="phClr">
                <a:shade val="65000"/>
                <a:satMod val="150000"/>
              </a:schemeClr>
            </a:contourClr>
          </a:sp3d>
        </a:effectStyle>
        <a:effectStyle>
          <a:effectLst>
            <a:outerShdw blurRad="63500" dist="25400" dir="5400000" rotWithShape="0">
              <a:srgbClr val="000000">
                <a:alpha val="43000"/>
              </a:srgbClr>
            </a:outerShdw>
          </a:effectLst>
          <a:scene3d>
            <a:camera prst="orthographicFront">
              <a:rot lat="0" lon="0" rev="0"/>
            </a:camera>
            <a:lightRig rig="glow" dir="t">
              <a:rot lat="0" lon="0" rev="13200000"/>
            </a:lightRig>
          </a:scene3d>
          <a:sp3d prstMaterial="dkEdge">
            <a:bevelT w="63500" h="50800" prst="relaxedInse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85000"/>
                <a:shade val="95000"/>
                <a:satMod val="200000"/>
              </a:schemeClr>
            </a:gs>
            <a:gs pos="53000">
              <a:schemeClr val="phClr">
                <a:shade val="60000"/>
                <a:satMod val="220000"/>
              </a:schemeClr>
            </a:gs>
            <a:gs pos="100000">
              <a:schemeClr val="phClr">
                <a:shade val="45000"/>
                <a:satMod val="220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3000"/>
                <a:shade val="97000"/>
                <a:satMod val="230000"/>
              </a:schemeClr>
            </a:gs>
            <a:gs pos="100000">
              <a:schemeClr val="phClr">
                <a:shade val="35000"/>
                <a:satMod val="250000"/>
              </a:schemeClr>
            </a:gs>
          </a:gsLst>
          <a:path path="circle">
            <a:fillToRect l="15000" t="50000" r="85000" b="6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13" Type="http://schemas.openxmlformats.org/officeDocument/2006/relationships/table" Target="../tables/table13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12" Type="http://schemas.openxmlformats.org/officeDocument/2006/relationships/table" Target="../tables/table12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6.xml"/><Relationship Id="rId11" Type="http://schemas.openxmlformats.org/officeDocument/2006/relationships/table" Target="../tables/table11.xml"/><Relationship Id="rId5" Type="http://schemas.openxmlformats.org/officeDocument/2006/relationships/table" Target="../tables/table5.xml"/><Relationship Id="rId10" Type="http://schemas.openxmlformats.org/officeDocument/2006/relationships/table" Target="../tables/table10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Relationship Id="rId14" Type="http://schemas.openxmlformats.org/officeDocument/2006/relationships/table" Target="../tables/table1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5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6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table" Target="../tables/table1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8F96A3"/>
    <pageSetUpPr autoPageBreaks="0" fitToPage="1"/>
  </sheetPr>
  <dimension ref="A1:K21"/>
  <sheetViews>
    <sheetView showGridLines="0" zoomScale="60" zoomScaleNormal="60" workbookViewId="0">
      <selection activeCell="I6" sqref="I6"/>
    </sheetView>
  </sheetViews>
  <sheetFormatPr defaultColWidth="9" defaultRowHeight="30" customHeight="1" x14ac:dyDescent="0.35"/>
  <cols>
    <col min="1" max="5" width="22.625" style="8" customWidth="1"/>
    <col min="6" max="16384" width="9" style="8"/>
  </cols>
  <sheetData>
    <row r="1" spans="1:11" ht="75" customHeight="1" thickBot="1" x14ac:dyDescent="0.4">
      <c r="A1" s="92" t="s">
        <v>0</v>
      </c>
      <c r="B1" s="93"/>
      <c r="C1" s="93"/>
      <c r="D1" s="93"/>
      <c r="E1" s="94"/>
    </row>
    <row r="2" spans="1:11" ht="35.1" customHeight="1" x14ac:dyDescent="0.35">
      <c r="A2" s="13"/>
      <c r="B2" s="13"/>
      <c r="C2" s="13"/>
      <c r="D2" s="13"/>
      <c r="E2" s="13"/>
    </row>
    <row r="3" spans="1:11" ht="35.1" customHeight="1" x14ac:dyDescent="0.35">
      <c r="A3" s="91" t="s">
        <v>140</v>
      </c>
      <c r="B3" s="95"/>
      <c r="C3" s="95"/>
      <c r="D3" s="9"/>
      <c r="E3" s="10"/>
    </row>
    <row r="4" spans="1:11" ht="35.1" customHeight="1" x14ac:dyDescent="0.35">
      <c r="A4" s="10"/>
      <c r="B4" s="9"/>
      <c r="C4" s="9"/>
      <c r="D4" s="9"/>
      <c r="E4" s="10"/>
      <c r="F4" s="11"/>
      <c r="G4" s="11"/>
      <c r="H4" s="11"/>
      <c r="I4" s="11"/>
      <c r="J4" s="11"/>
      <c r="K4" s="11"/>
    </row>
    <row r="5" spans="1:11" s="12" customFormat="1" ht="35.1" customHeight="1" x14ac:dyDescent="0.35">
      <c r="A5" s="23" t="s">
        <v>1</v>
      </c>
      <c r="B5" s="24" t="s">
        <v>2</v>
      </c>
      <c r="C5" s="24" t="s">
        <v>3</v>
      </c>
      <c r="D5" s="24" t="s">
        <v>4</v>
      </c>
      <c r="E5" s="25" t="s">
        <v>5</v>
      </c>
    </row>
    <row r="6" spans="1:11" ht="35.1" customHeight="1" x14ac:dyDescent="0.35">
      <c r="A6" s="14" t="s">
        <v>6</v>
      </c>
      <c r="B6" s="15">
        <v>9667.99</v>
      </c>
      <c r="C6" s="15">
        <v>9667.99</v>
      </c>
      <c r="D6" s="15">
        <f>Income[[#This Row],[ACTUAL]]+(10^-6)*ROW(Income[[#This Row],[ACTUAL]])</f>
        <v>9667.990006</v>
      </c>
      <c r="E6" s="16">
        <f>Income[[#This Row],[ACTUAL]]-Income[[#This Row],[ESTIMATED]]</f>
        <v>0</v>
      </c>
      <c r="F6" s="11"/>
      <c r="G6" s="11"/>
      <c r="H6" s="11"/>
      <c r="I6" s="11"/>
      <c r="J6" s="11"/>
      <c r="K6" s="11"/>
    </row>
    <row r="7" spans="1:11" ht="35.1" customHeight="1" x14ac:dyDescent="0.35">
      <c r="A7" s="17" t="s">
        <v>7</v>
      </c>
      <c r="B7" s="18">
        <v>0</v>
      </c>
      <c r="C7" s="18">
        <v>0</v>
      </c>
      <c r="D7" s="18">
        <f>Income[[#This Row],[ACTUAL]]+(10^-6)*ROW(Income[[#This Row],[ACTUAL]])</f>
        <v>6.9999999999999999E-6</v>
      </c>
      <c r="E7" s="19">
        <f>Income[[#This Row],[ACTUAL]]-Income[[#This Row],[ESTIMATED]]</f>
        <v>0</v>
      </c>
      <c r="F7" s="11"/>
      <c r="G7" s="11"/>
      <c r="H7" s="11"/>
      <c r="I7" s="11"/>
      <c r="J7" s="11"/>
      <c r="K7" s="11"/>
    </row>
    <row r="8" spans="1:11" ht="35.1" customHeight="1" x14ac:dyDescent="0.35">
      <c r="A8" s="14" t="s">
        <v>8</v>
      </c>
      <c r="B8" s="15">
        <v>0</v>
      </c>
      <c r="C8" s="15"/>
      <c r="D8" s="15">
        <f>Income[[#This Row],[ACTUAL]]+(10^-6)*ROW(Income[[#This Row],[ACTUAL]])</f>
        <v>7.9999999999999996E-6</v>
      </c>
      <c r="E8" s="16">
        <f>Income[[#This Row],[ACTUAL]]-Income[[#This Row],[ESTIMATED]]</f>
        <v>0</v>
      </c>
      <c r="F8" s="11"/>
      <c r="G8" s="11"/>
      <c r="H8" s="11"/>
      <c r="I8" s="11"/>
      <c r="J8" s="11"/>
      <c r="K8" s="11"/>
    </row>
    <row r="9" spans="1:11" ht="35.1" customHeight="1" x14ac:dyDescent="0.35">
      <c r="A9" s="17" t="s">
        <v>9</v>
      </c>
      <c r="B9" s="18">
        <v>0</v>
      </c>
      <c r="C9" s="18">
        <v>0</v>
      </c>
      <c r="D9" s="18">
        <f>Income[[#This Row],[ACTUAL]]+(10^-6)*ROW(Income[[#This Row],[ACTUAL]])</f>
        <v>9.0000000000000002E-6</v>
      </c>
      <c r="E9" s="19">
        <f>Income[[#This Row],[ACTUAL]]-Income[[#This Row],[ESTIMATED]]</f>
        <v>0</v>
      </c>
      <c r="F9" s="11"/>
      <c r="G9" s="11"/>
      <c r="H9" s="11"/>
      <c r="I9" s="11"/>
      <c r="J9" s="11"/>
      <c r="K9" s="11"/>
    </row>
    <row r="10" spans="1:11" ht="35.1" customHeight="1" x14ac:dyDescent="0.35">
      <c r="A10" s="14" t="s">
        <v>10</v>
      </c>
      <c r="B10" s="15"/>
      <c r="C10" s="15"/>
      <c r="D10" s="15">
        <f>Income[[#This Row],[ACTUAL]]+(10^-6)*ROW(Income[[#This Row],[ACTUAL]])</f>
        <v>9.9999999999999991E-6</v>
      </c>
      <c r="E10" s="16">
        <f>Income[[#This Row],[ACTUAL]]-Income[[#This Row],[ESTIMATED]]</f>
        <v>0</v>
      </c>
      <c r="F10" s="11"/>
      <c r="G10" s="11"/>
      <c r="H10" s="11"/>
      <c r="I10" s="11"/>
      <c r="J10" s="11"/>
      <c r="K10" s="11"/>
    </row>
    <row r="11" spans="1:11" ht="35.1" customHeight="1" x14ac:dyDescent="0.35">
      <c r="A11" s="20" t="s">
        <v>11</v>
      </c>
      <c r="B11" s="21">
        <f>SUBTOTAL(109,Income[ESTIMATED])</f>
        <v>9667.99</v>
      </c>
      <c r="C11" s="21">
        <f>SUBTOTAL(109,Income[ACTUAL])</f>
        <v>9667.99</v>
      </c>
      <c r="D11" s="21"/>
      <c r="E11" s="22">
        <f>SUBTOTAL(109,Income[DIFFERENCE])</f>
        <v>0</v>
      </c>
      <c r="F11" s="11"/>
      <c r="G11" s="11"/>
      <c r="H11" s="11"/>
      <c r="I11" s="11"/>
      <c r="J11" s="11"/>
      <c r="K11" s="11"/>
    </row>
    <row r="12" spans="1:11" ht="30" customHeight="1" x14ac:dyDescent="0.35">
      <c r="A12" s="10"/>
      <c r="B12" s="10"/>
      <c r="C12" s="10"/>
      <c r="D12" s="10"/>
      <c r="E12" s="10"/>
      <c r="F12" s="11"/>
      <c r="G12" s="11"/>
      <c r="H12" s="11"/>
      <c r="I12" s="11"/>
      <c r="J12" s="11"/>
      <c r="K12" s="11"/>
    </row>
    <row r="13" spans="1:11" ht="30" customHeight="1" x14ac:dyDescent="0.35">
      <c r="A13" s="10"/>
      <c r="B13" s="10"/>
      <c r="C13" s="10"/>
      <c r="D13" s="10"/>
      <c r="E13" s="10"/>
      <c r="F13" s="11"/>
      <c r="G13" s="11"/>
      <c r="H13" s="11"/>
      <c r="I13" s="11"/>
      <c r="J13" s="11"/>
      <c r="K13" s="11"/>
    </row>
    <row r="14" spans="1:11" ht="30" customHeight="1" x14ac:dyDescent="0.35">
      <c r="F14" s="11"/>
      <c r="G14" s="11"/>
      <c r="H14" s="11"/>
      <c r="I14" s="11"/>
      <c r="J14" s="11"/>
      <c r="K14" s="11"/>
    </row>
    <row r="15" spans="1:11" ht="30" customHeight="1" x14ac:dyDescent="0.35">
      <c r="F15" s="11"/>
      <c r="G15" s="11"/>
      <c r="H15" s="11"/>
      <c r="I15" s="11"/>
      <c r="J15" s="11"/>
      <c r="K15" s="11"/>
    </row>
    <row r="16" spans="1:11" ht="30" customHeight="1" x14ac:dyDescent="0.35">
      <c r="F16" s="11"/>
      <c r="G16" s="11"/>
      <c r="H16" s="11"/>
      <c r="I16" s="11"/>
      <c r="J16" s="11"/>
      <c r="K16" s="11"/>
    </row>
    <row r="17" spans="6:11" ht="30" customHeight="1" x14ac:dyDescent="0.35">
      <c r="F17" s="11"/>
      <c r="G17" s="11"/>
      <c r="H17" s="11"/>
      <c r="I17" s="11"/>
      <c r="J17" s="11"/>
      <c r="K17" s="11"/>
    </row>
    <row r="18" spans="6:11" ht="30" customHeight="1" x14ac:dyDescent="0.35">
      <c r="F18" s="11"/>
      <c r="G18" s="11"/>
      <c r="H18" s="11"/>
      <c r="I18" s="11"/>
      <c r="J18" s="11"/>
      <c r="K18" s="11"/>
    </row>
    <row r="19" spans="6:11" ht="30" customHeight="1" x14ac:dyDescent="0.35">
      <c r="F19" s="11"/>
      <c r="G19" s="11"/>
      <c r="H19" s="11"/>
      <c r="I19" s="11"/>
      <c r="J19" s="11"/>
      <c r="K19" s="11"/>
    </row>
    <row r="20" spans="6:11" ht="30" customHeight="1" x14ac:dyDescent="0.35">
      <c r="F20" s="11"/>
      <c r="G20" s="11"/>
      <c r="H20" s="11"/>
      <c r="I20" s="11"/>
      <c r="J20" s="11"/>
      <c r="K20" s="11"/>
    </row>
    <row r="21" spans="6:11" ht="30" customHeight="1" x14ac:dyDescent="0.35">
      <c r="F21" s="11"/>
      <c r="G21" s="11"/>
      <c r="H21" s="11"/>
      <c r="I21" s="11"/>
      <c r="J21" s="11"/>
      <c r="K21" s="11"/>
    </row>
  </sheetData>
  <sheetProtection insertColumns="0" insertRows="0" deleteColumns="0" deleteRows="0" selectLockedCells="1" autoFilter="0"/>
  <dataConsolidate/>
  <mergeCells count="2">
    <mergeCell ref="A1:E1"/>
    <mergeCell ref="B3:C3"/>
  </mergeCells>
  <conditionalFormatting sqref="E11">
    <cfRule type="cellIs" dxfId="270" priority="3" operator="lessThan">
      <formula>0</formula>
    </cfRule>
  </conditionalFormatting>
  <dataValidations count="1">
    <dataValidation allowBlank="1" showInputMessage="1" showErrorMessage="1" errorTitle="ALERT" error="This cell is automatically populated and should not be overwitten. Overwriting this cell would break calculations in this worksheet." sqref="E6:E10" xr:uid="{00000000-0002-0000-0100-000001000000}"/>
  </dataValidations>
  <printOptions horizontalCentered="1"/>
  <pageMargins left="0.25" right="0.25" top="0.25" bottom="0.25" header="0" footer="0"/>
  <pageSetup scale="92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88E9C3-16AA-4C4A-96B3-05E1973A8501}">
  <sheetPr codeName="Sheet6">
    <tabColor rgb="FFA3A18F"/>
  </sheetPr>
  <dimension ref="A1:Z116"/>
  <sheetViews>
    <sheetView showGridLines="0" tabSelected="1" view="pageBreakPreview" zoomScale="10" zoomScaleNormal="40" zoomScaleSheetLayoutView="10" workbookViewId="0">
      <selection activeCell="N40" sqref="N40"/>
    </sheetView>
  </sheetViews>
  <sheetFormatPr defaultColWidth="9" defaultRowHeight="27" customHeight="1" x14ac:dyDescent="0.35"/>
  <cols>
    <col min="1" max="1" width="3.125" style="27" customWidth="1"/>
    <col min="2" max="2" width="50.625" style="31" customWidth="1"/>
    <col min="3" max="3" width="35.875" style="27" customWidth="1"/>
    <col min="4" max="4" width="35.375" style="27" customWidth="1"/>
    <col min="5" max="5" width="41" style="27" customWidth="1"/>
    <col min="6" max="6" width="44.25" style="27" customWidth="1"/>
    <col min="7" max="26" width="9" style="27"/>
    <col min="27" max="16384" width="9" style="26"/>
  </cols>
  <sheetData>
    <row r="1" spans="1:26" ht="105" customHeight="1" thickBot="1" x14ac:dyDescent="0.4">
      <c r="B1" s="96" t="s">
        <v>12</v>
      </c>
      <c r="C1" s="97"/>
      <c r="D1" s="97"/>
      <c r="E1" s="97"/>
      <c r="F1" s="98"/>
    </row>
    <row r="2" spans="1:26" ht="35.1" customHeight="1" x14ac:dyDescent="0.35">
      <c r="B2" s="29"/>
      <c r="C2" s="28"/>
      <c r="D2" s="28"/>
      <c r="E2" s="28"/>
      <c r="F2" s="28"/>
    </row>
    <row r="3" spans="1:26" ht="35.1" customHeight="1" x14ac:dyDescent="0.35">
      <c r="B3" s="63" t="s">
        <v>140</v>
      </c>
      <c r="C3" s="99"/>
      <c r="D3" s="100"/>
      <c r="E3" s="28"/>
    </row>
    <row r="4" spans="1:26" ht="35.1" customHeight="1" x14ac:dyDescent="0.35">
      <c r="A4" s="30" t="s">
        <v>13</v>
      </c>
      <c r="B4" s="29"/>
      <c r="C4" s="28"/>
      <c r="D4" s="28"/>
    </row>
    <row r="5" spans="1:26" ht="35.1" customHeight="1" x14ac:dyDescent="0.35">
      <c r="A5" s="26"/>
      <c r="B5" s="36" t="s">
        <v>14</v>
      </c>
      <c r="C5" s="37" t="s">
        <v>15</v>
      </c>
      <c r="D5" s="37" t="s">
        <v>16</v>
      </c>
      <c r="E5" s="37" t="s">
        <v>3</v>
      </c>
      <c r="F5" s="38" t="s">
        <v>5</v>
      </c>
    </row>
    <row r="6" spans="1:26" ht="35.1" customHeight="1" x14ac:dyDescent="0.35">
      <c r="A6" s="26"/>
      <c r="B6" s="32"/>
      <c r="C6" s="33" t="s">
        <v>17</v>
      </c>
      <c r="D6" s="34">
        <v>4355.63</v>
      </c>
      <c r="E6" s="34">
        <v>4355.63</v>
      </c>
      <c r="F6" s="35">
        <f>Expenses[[#This Row],[Column1]]-Expenses[[#This Row],[ACTUAL]]</f>
        <v>0</v>
      </c>
    </row>
    <row r="7" spans="1:26" ht="35.1" customHeight="1" x14ac:dyDescent="0.35">
      <c r="A7" s="26"/>
      <c r="B7" s="55"/>
      <c r="C7" s="46" t="s">
        <v>18</v>
      </c>
      <c r="D7" s="47">
        <v>100</v>
      </c>
      <c r="E7" s="47">
        <v>100</v>
      </c>
      <c r="F7" s="56">
        <f>Expenses[[#This Row],[Column1]]-Expenses[[#This Row],[ACTUAL]]</f>
        <v>0</v>
      </c>
    </row>
    <row r="8" spans="1:26" ht="35.1" customHeight="1" x14ac:dyDescent="0.35">
      <c r="A8" s="26"/>
      <c r="B8" s="32"/>
      <c r="C8" s="33"/>
      <c r="D8" s="34"/>
      <c r="E8" s="34"/>
      <c r="F8" s="35">
        <f>Expenses[[#This Row],[Column1]]-Expenses[[#This Row],[ACTUAL]]</f>
        <v>0</v>
      </c>
    </row>
    <row r="9" spans="1:26" ht="35.1" customHeight="1" x14ac:dyDescent="0.35">
      <c r="A9" s="26"/>
      <c r="B9" s="55"/>
      <c r="C9" s="46"/>
      <c r="D9" s="47"/>
      <c r="E9" s="47"/>
      <c r="F9" s="56">
        <f>Expenses[[#This Row],[Column1]]-Expenses[[#This Row],[ACTUAL]]</f>
        <v>0</v>
      </c>
    </row>
    <row r="10" spans="1:26" s="40" customFormat="1" ht="35.1" customHeight="1" x14ac:dyDescent="0.35">
      <c r="B10" s="57" t="str">
        <f>CONCATENATE("Total ",A4)</f>
        <v xml:space="preserve">Total  </v>
      </c>
      <c r="C10" s="58" t="s">
        <v>19</v>
      </c>
      <c r="D10" s="59">
        <f>SUBTOTAL(109,Expenses[Column1])</f>
        <v>4455.63</v>
      </c>
      <c r="E10" s="59">
        <f>SUBTOTAL(109,Expenses[ACTUAL])</f>
        <v>4455.63</v>
      </c>
      <c r="F10" s="60">
        <f>SUBTOTAL(109,Expenses[DIFFERENCE])</f>
        <v>0</v>
      </c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</row>
    <row r="11" spans="1:26" ht="35.1" customHeight="1" x14ac:dyDescent="0.35"/>
    <row r="12" spans="1:26" ht="35.1" customHeight="1" x14ac:dyDescent="0.35">
      <c r="B12" s="101" t="s">
        <v>20</v>
      </c>
      <c r="C12" s="101"/>
      <c r="D12" s="101"/>
      <c r="E12" s="101"/>
      <c r="F12" s="101"/>
    </row>
    <row r="13" spans="1:26" s="40" customFormat="1" ht="35.1" customHeight="1" x14ac:dyDescent="0.35">
      <c r="A13" s="39"/>
      <c r="B13" s="61" t="s">
        <v>14</v>
      </c>
      <c r="C13" s="62" t="s">
        <v>21</v>
      </c>
      <c r="D13" s="62" t="s">
        <v>2</v>
      </c>
      <c r="E13" s="62" t="s">
        <v>3</v>
      </c>
      <c r="F13" s="62" t="s">
        <v>5</v>
      </c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</row>
    <row r="14" spans="1:26" ht="35.1" customHeight="1" x14ac:dyDescent="0.35">
      <c r="B14" s="44" t="s">
        <v>22</v>
      </c>
      <c r="C14" s="33" t="s">
        <v>20</v>
      </c>
      <c r="D14" s="34">
        <v>0</v>
      </c>
      <c r="E14" s="34">
        <v>0</v>
      </c>
      <c r="F14" s="34">
        <f>Expenses8[[#This Row],[ESTIMATED]]-Expenses8[[#This Row],[ACTUAL]]</f>
        <v>0</v>
      </c>
    </row>
    <row r="15" spans="1:26" ht="35.1" customHeight="1" x14ac:dyDescent="0.35">
      <c r="B15" s="45" t="s">
        <v>23</v>
      </c>
      <c r="C15" s="46" t="s">
        <v>20</v>
      </c>
      <c r="D15" s="47"/>
      <c r="E15" s="47"/>
      <c r="F15" s="47">
        <f>Expenses8[[#This Row],[ESTIMATED]]-Expenses8[[#This Row],[ACTUAL]]</f>
        <v>0</v>
      </c>
    </row>
    <row r="16" spans="1:26" ht="35.1" customHeight="1" x14ac:dyDescent="0.35">
      <c r="B16" s="44" t="s">
        <v>24</v>
      </c>
      <c r="C16" s="33" t="s">
        <v>20</v>
      </c>
      <c r="D16" s="34"/>
      <c r="E16" s="34"/>
      <c r="F16" s="34">
        <f>Expenses8[[#This Row],[ESTIMATED]]-Expenses8[[#This Row],[ACTUAL]]</f>
        <v>0</v>
      </c>
    </row>
    <row r="17" spans="1:26" ht="35.1" customHeight="1" x14ac:dyDescent="0.35">
      <c r="B17" s="45" t="str">
        <f>CONCATENATE("Total ",B12)</f>
        <v>Total Education</v>
      </c>
      <c r="C17" s="46" t="s">
        <v>19</v>
      </c>
      <c r="D17" s="51">
        <f>SUBTOTAL(109,Expenses8[ESTIMATED])</f>
        <v>0</v>
      </c>
      <c r="E17" s="51">
        <f>SUBTOTAL(109,Expenses8[ACTUAL])</f>
        <v>0</v>
      </c>
      <c r="F17" s="51">
        <f>SUBTOTAL(109,Expenses8[DIFFERENCE])</f>
        <v>0</v>
      </c>
    </row>
    <row r="18" spans="1:26" ht="35.1" customHeight="1" x14ac:dyDescent="0.35"/>
    <row r="19" spans="1:26" ht="35.1" customHeight="1" x14ac:dyDescent="0.35">
      <c r="B19" s="101" t="s">
        <v>25</v>
      </c>
      <c r="C19" s="101"/>
      <c r="D19" s="101"/>
      <c r="E19" s="101"/>
      <c r="F19" s="101"/>
    </row>
    <row r="20" spans="1:26" s="43" customFormat="1" ht="35.1" customHeight="1" x14ac:dyDescent="0.35">
      <c r="A20" s="42"/>
      <c r="B20" s="61" t="s">
        <v>14</v>
      </c>
      <c r="C20" s="62" t="s">
        <v>21</v>
      </c>
      <c r="D20" s="62" t="s">
        <v>2</v>
      </c>
      <c r="E20" s="62" t="s">
        <v>3</v>
      </c>
      <c r="F20" s="62" t="s">
        <v>5</v>
      </c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</row>
    <row r="21" spans="1:26" ht="35.1" customHeight="1" x14ac:dyDescent="0.35">
      <c r="B21" s="64" t="s">
        <v>26</v>
      </c>
      <c r="C21" s="33" t="s">
        <v>25</v>
      </c>
      <c r="D21" s="34"/>
      <c r="E21" s="34"/>
      <c r="F21" s="34">
        <f>Expenses814[[#This Row],[ESTIMATED]]-Expenses814[[#This Row],[ACTUAL]]</f>
        <v>0</v>
      </c>
    </row>
    <row r="22" spans="1:26" ht="35.1" customHeight="1" x14ac:dyDescent="0.35">
      <c r="B22" s="65" t="s">
        <v>27</v>
      </c>
      <c r="C22" s="46" t="s">
        <v>25</v>
      </c>
      <c r="D22" s="47">
        <v>0</v>
      </c>
      <c r="E22" s="47"/>
      <c r="F22" s="47">
        <f>Expenses814[[#This Row],[ESTIMATED]]-Expenses814[[#This Row],[ACTUAL]]</f>
        <v>0</v>
      </c>
    </row>
    <row r="23" spans="1:26" ht="35.1" customHeight="1" x14ac:dyDescent="0.35">
      <c r="B23" s="64" t="s">
        <v>28</v>
      </c>
      <c r="C23" s="33" t="s">
        <v>25</v>
      </c>
      <c r="D23" s="34">
        <v>0</v>
      </c>
      <c r="E23" s="34">
        <v>0</v>
      </c>
      <c r="F23" s="34">
        <f>Expenses814[[#This Row],[ESTIMATED]]-Expenses814[[#This Row],[ACTUAL]]</f>
        <v>0</v>
      </c>
    </row>
    <row r="24" spans="1:26" ht="35.1" customHeight="1" x14ac:dyDescent="0.35">
      <c r="B24" s="65" t="s">
        <v>29</v>
      </c>
      <c r="C24" s="46" t="s">
        <v>25</v>
      </c>
      <c r="D24" s="47">
        <v>0</v>
      </c>
      <c r="E24" s="47"/>
      <c r="F24" s="47">
        <f>Expenses814[[#This Row],[ESTIMATED]]-Expenses814[[#This Row],[ACTUAL]]</f>
        <v>0</v>
      </c>
    </row>
    <row r="25" spans="1:26" ht="35.1" customHeight="1" x14ac:dyDescent="0.35">
      <c r="B25" s="64" t="s">
        <v>30</v>
      </c>
      <c r="C25" s="33" t="s">
        <v>25</v>
      </c>
      <c r="D25" s="34"/>
      <c r="E25" s="34"/>
      <c r="F25" s="34">
        <f>Expenses814[[#This Row],[ESTIMATED]]-Expenses814[[#This Row],[ACTUAL]]</f>
        <v>0</v>
      </c>
    </row>
    <row r="26" spans="1:26" ht="35.1" customHeight="1" x14ac:dyDescent="0.35">
      <c r="B26" s="45" t="str">
        <f>CONCATENATE("Total ",B19)</f>
        <v>Total Shopping</v>
      </c>
      <c r="C26" s="46" t="s">
        <v>19</v>
      </c>
      <c r="D26" s="51">
        <f>SUBTOTAL(109,Expenses814[ESTIMATED])</f>
        <v>0</v>
      </c>
      <c r="E26" s="51">
        <f>SUBTOTAL(109,Expenses814[ACTUAL])</f>
        <v>0</v>
      </c>
      <c r="F26" s="51">
        <f>SUBTOTAL(109,Expenses814[DIFFERENCE])</f>
        <v>0</v>
      </c>
    </row>
    <row r="27" spans="1:26" ht="35.1" customHeight="1" x14ac:dyDescent="0.35"/>
    <row r="28" spans="1:26" ht="35.1" customHeight="1" x14ac:dyDescent="0.35">
      <c r="B28" s="101" t="s">
        <v>31</v>
      </c>
      <c r="C28" s="101"/>
      <c r="D28" s="101"/>
      <c r="E28" s="101"/>
      <c r="F28" s="101"/>
    </row>
    <row r="29" spans="1:26" ht="35.1" customHeight="1" x14ac:dyDescent="0.35">
      <c r="B29" s="61" t="s">
        <v>14</v>
      </c>
      <c r="C29" s="62" t="s">
        <v>21</v>
      </c>
      <c r="D29" s="62" t="s">
        <v>2</v>
      </c>
      <c r="E29" s="62" t="s">
        <v>3</v>
      </c>
      <c r="F29" s="62" t="s">
        <v>5</v>
      </c>
    </row>
    <row r="30" spans="1:26" ht="35.1" customHeight="1" x14ac:dyDescent="0.35">
      <c r="B30" s="44" t="s">
        <v>32</v>
      </c>
      <c r="C30" s="33" t="s">
        <v>31</v>
      </c>
      <c r="D30" s="34"/>
      <c r="E30" s="34"/>
      <c r="F30" s="34">
        <f>Expenses81415[[#This Row],[ESTIMATED]]-Expenses81415[[#This Row],[ACTUAL]]</f>
        <v>0</v>
      </c>
    </row>
    <row r="31" spans="1:26" ht="35.1" customHeight="1" x14ac:dyDescent="0.35">
      <c r="B31" s="45" t="s">
        <v>33</v>
      </c>
      <c r="C31" s="46" t="s">
        <v>31</v>
      </c>
      <c r="D31" s="47"/>
      <c r="E31" s="47"/>
      <c r="F31" s="47">
        <f>Expenses81415[[#This Row],[ESTIMATED]]-Expenses81415[[#This Row],[ACTUAL]]</f>
        <v>0</v>
      </c>
    </row>
    <row r="32" spans="1:26" ht="35.1" customHeight="1" x14ac:dyDescent="0.35">
      <c r="B32" s="44" t="s">
        <v>34</v>
      </c>
      <c r="C32" s="33" t="s">
        <v>31</v>
      </c>
      <c r="D32" s="34"/>
      <c r="E32" s="34"/>
      <c r="F32" s="34">
        <f>Expenses81415[[#This Row],[ESTIMATED]]-Expenses81415[[#This Row],[ACTUAL]]</f>
        <v>0</v>
      </c>
    </row>
    <row r="33" spans="1:26" ht="35.1" customHeight="1" x14ac:dyDescent="0.35">
      <c r="B33" s="45" t="s">
        <v>35</v>
      </c>
      <c r="C33" s="46" t="s">
        <v>31</v>
      </c>
      <c r="D33" s="47"/>
      <c r="E33" s="47"/>
      <c r="F33" s="47">
        <f>Expenses81415[[#This Row],[ESTIMATED]]-Expenses81415[[#This Row],[ACTUAL]]</f>
        <v>0</v>
      </c>
    </row>
    <row r="34" spans="1:26" ht="35.1" customHeight="1" x14ac:dyDescent="0.35">
      <c r="B34" s="44" t="s">
        <v>36</v>
      </c>
      <c r="C34" s="33" t="s">
        <v>31</v>
      </c>
      <c r="D34" s="34"/>
      <c r="E34" s="34">
        <v>0</v>
      </c>
      <c r="F34" s="34">
        <f>Expenses81415[[#This Row],[ESTIMATED]]-Expenses81415[[#This Row],[ACTUAL]]</f>
        <v>0</v>
      </c>
    </row>
    <row r="35" spans="1:26" ht="35.1" customHeight="1" x14ac:dyDescent="0.35">
      <c r="B35" s="45" t="s">
        <v>37</v>
      </c>
      <c r="C35" s="46" t="s">
        <v>31</v>
      </c>
      <c r="D35" s="47">
        <v>0</v>
      </c>
      <c r="E35" s="47">
        <v>0</v>
      </c>
      <c r="F35" s="47">
        <f>Expenses81415[[#This Row],[ESTIMATED]]-Expenses81415[[#This Row],[ACTUAL]]</f>
        <v>0</v>
      </c>
    </row>
    <row r="36" spans="1:26" ht="35.1" customHeight="1" x14ac:dyDescent="0.35">
      <c r="B36" s="44" t="s">
        <v>38</v>
      </c>
      <c r="C36" s="33" t="s">
        <v>31</v>
      </c>
      <c r="D36" s="34">
        <v>0</v>
      </c>
      <c r="E36" s="34"/>
      <c r="F36" s="34">
        <f>Expenses81415[[#This Row],[ESTIMATED]]-Expenses81415[[#This Row],[ACTUAL]]</f>
        <v>0</v>
      </c>
    </row>
    <row r="37" spans="1:26" ht="35.1" customHeight="1" x14ac:dyDescent="0.35">
      <c r="B37" s="45" t="str">
        <f>CONCATENATE("Total ",B28)</f>
        <v>Total Health &amp; Fitness</v>
      </c>
      <c r="C37" s="46" t="s">
        <v>19</v>
      </c>
      <c r="D37" s="51">
        <f>SUBTOTAL(109,Expenses81415[ESTIMATED])</f>
        <v>0</v>
      </c>
      <c r="E37" s="51">
        <f>SUBTOTAL(109,Expenses81415[ACTUAL])</f>
        <v>0</v>
      </c>
      <c r="F37" s="51">
        <f>SUBTOTAL(109,Expenses81415[DIFFERENCE])</f>
        <v>0</v>
      </c>
    </row>
    <row r="38" spans="1:26" ht="35.1" customHeight="1" x14ac:dyDescent="0.35"/>
    <row r="39" spans="1:26" ht="35.1" customHeight="1" x14ac:dyDescent="0.35">
      <c r="B39" s="101" t="s">
        <v>39</v>
      </c>
      <c r="C39" s="101"/>
      <c r="D39" s="101"/>
      <c r="E39" s="101"/>
      <c r="F39" s="101"/>
    </row>
    <row r="40" spans="1:26" s="40" customFormat="1" ht="35.1" customHeight="1" x14ac:dyDescent="0.35">
      <c r="A40" s="39"/>
      <c r="B40" s="61" t="s">
        <v>14</v>
      </c>
      <c r="C40" s="62" t="s">
        <v>21</v>
      </c>
      <c r="D40" s="62" t="s">
        <v>2</v>
      </c>
      <c r="E40" s="62" t="s">
        <v>3</v>
      </c>
      <c r="F40" s="62" t="s">
        <v>5</v>
      </c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</row>
    <row r="41" spans="1:26" ht="35.1" customHeight="1" x14ac:dyDescent="0.35">
      <c r="B41" s="44" t="s">
        <v>40</v>
      </c>
      <c r="C41" s="33" t="s">
        <v>39</v>
      </c>
      <c r="D41" s="34"/>
      <c r="E41" s="34"/>
      <c r="F41" s="34">
        <f>Expenses816[[#This Row],[ESTIMATED]]-Expenses816[[#This Row],[ACTUAL]]</f>
        <v>0</v>
      </c>
    </row>
    <row r="42" spans="1:26" ht="35.1" customHeight="1" x14ac:dyDescent="0.35">
      <c r="B42" s="44" t="s">
        <v>41</v>
      </c>
      <c r="C42" s="33" t="s">
        <v>39</v>
      </c>
      <c r="D42" s="34">
        <v>40</v>
      </c>
      <c r="E42" s="34">
        <v>40</v>
      </c>
      <c r="F42" s="34">
        <f>Expenses816[[#This Row],[ESTIMATED]]-Expenses816[[#This Row],[ACTUAL]]</f>
        <v>0</v>
      </c>
    </row>
    <row r="43" spans="1:26" ht="35.1" customHeight="1" x14ac:dyDescent="0.35">
      <c r="B43" s="44" t="s">
        <v>42</v>
      </c>
      <c r="C43" s="33" t="s">
        <v>39</v>
      </c>
      <c r="D43" s="34"/>
      <c r="E43" s="34"/>
      <c r="F43" s="34">
        <f>Expenses816[[#This Row],[ESTIMATED]]-Expenses816[[#This Row],[ACTUAL]]</f>
        <v>0</v>
      </c>
    </row>
    <row r="44" spans="1:26" ht="35.1" customHeight="1" x14ac:dyDescent="0.35">
      <c r="B44" s="52" t="str">
        <f>CONCATENATE("Total ",B39)</f>
        <v>Total Personal Care</v>
      </c>
      <c r="C44" s="53" t="s">
        <v>19</v>
      </c>
      <c r="D44" s="54">
        <f>SUBTOTAL(109,Expenses816[ESTIMATED])</f>
        <v>40</v>
      </c>
      <c r="E44" s="54">
        <f>SUBTOTAL(109,Expenses816[ACTUAL])</f>
        <v>40</v>
      </c>
      <c r="F44" s="54">
        <f>SUBTOTAL(109,Expenses816[DIFFERENCE])</f>
        <v>0</v>
      </c>
    </row>
    <row r="45" spans="1:26" ht="35.1" customHeight="1" x14ac:dyDescent="0.35"/>
    <row r="46" spans="1:26" ht="35.1" customHeight="1" x14ac:dyDescent="0.35">
      <c r="B46" s="101" t="s">
        <v>43</v>
      </c>
      <c r="C46" s="101"/>
      <c r="D46" s="101"/>
      <c r="E46" s="101"/>
      <c r="F46" s="101"/>
    </row>
    <row r="47" spans="1:26" s="40" customFormat="1" ht="35.1" customHeight="1" x14ac:dyDescent="0.35">
      <c r="A47" s="39"/>
      <c r="B47" s="61" t="s">
        <v>14</v>
      </c>
      <c r="C47" s="62" t="s">
        <v>21</v>
      </c>
      <c r="D47" s="62" t="s">
        <v>2</v>
      </c>
      <c r="E47" s="62" t="s">
        <v>3</v>
      </c>
      <c r="F47" s="62" t="s">
        <v>5</v>
      </c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</row>
    <row r="48" spans="1:26" ht="35.1" customHeight="1" x14ac:dyDescent="0.35">
      <c r="B48" s="44" t="s">
        <v>44</v>
      </c>
      <c r="C48" s="33" t="s">
        <v>43</v>
      </c>
      <c r="D48" s="34"/>
      <c r="E48" s="34"/>
      <c r="F48" s="34">
        <f>Expenses81617[[#This Row],[ESTIMATED]]-Expenses81617[[#This Row],[ACTUAL]]</f>
        <v>0</v>
      </c>
    </row>
    <row r="49" spans="1:26" ht="35.1" customHeight="1" x14ac:dyDescent="0.35">
      <c r="B49" s="45" t="s">
        <v>45</v>
      </c>
      <c r="C49" s="46" t="s">
        <v>43</v>
      </c>
      <c r="D49" s="47"/>
      <c r="E49" s="47"/>
      <c r="F49" s="47">
        <f>Expenses81617[[#This Row],[ESTIMATED]]-Expenses81617[[#This Row],[ACTUAL]]</f>
        <v>0</v>
      </c>
    </row>
    <row r="50" spans="1:26" ht="35.1" customHeight="1" x14ac:dyDescent="0.35">
      <c r="B50" s="44" t="s">
        <v>46</v>
      </c>
      <c r="C50" s="33" t="s">
        <v>43</v>
      </c>
      <c r="D50" s="34"/>
      <c r="E50" s="34"/>
      <c r="F50" s="34">
        <f>Expenses81617[[#This Row],[ESTIMATED]]-Expenses81617[[#This Row],[ACTUAL]]</f>
        <v>0</v>
      </c>
    </row>
    <row r="51" spans="1:26" ht="35.1" customHeight="1" x14ac:dyDescent="0.35">
      <c r="B51" s="45" t="s">
        <v>47</v>
      </c>
      <c r="C51" s="46" t="s">
        <v>43</v>
      </c>
      <c r="D51" s="47"/>
      <c r="E51" s="47"/>
      <c r="F51" s="47">
        <f>Expenses81617[[#This Row],[ESTIMATED]]-Expenses81617[[#This Row],[ACTUAL]]</f>
        <v>0</v>
      </c>
    </row>
    <row r="52" spans="1:26" ht="35.1" customHeight="1" x14ac:dyDescent="0.35">
      <c r="B52" s="44" t="s">
        <v>48</v>
      </c>
      <c r="C52" s="33" t="s">
        <v>43</v>
      </c>
      <c r="D52" s="34"/>
      <c r="E52" s="34"/>
      <c r="F52" s="34">
        <f>Expenses81617[[#This Row],[ESTIMATED]]-Expenses81617[[#This Row],[ACTUAL]]</f>
        <v>0</v>
      </c>
    </row>
    <row r="53" spans="1:26" ht="35.1" customHeight="1" x14ac:dyDescent="0.35">
      <c r="B53" s="45" t="s">
        <v>49</v>
      </c>
      <c r="C53" s="46" t="s">
        <v>43</v>
      </c>
      <c r="D53" s="47"/>
      <c r="E53" s="47"/>
      <c r="F53" s="47">
        <f>Expenses81617[[#This Row],[ESTIMATED]]-Expenses81617[[#This Row],[ACTUAL]]</f>
        <v>0</v>
      </c>
    </row>
    <row r="54" spans="1:26" s="40" customFormat="1" ht="35.1" customHeight="1" x14ac:dyDescent="0.35">
      <c r="A54" s="39"/>
      <c r="B54" s="48" t="str">
        <f>CONCATENATE("Total ",B46)</f>
        <v>Total Kids</v>
      </c>
      <c r="C54" s="49" t="s">
        <v>19</v>
      </c>
      <c r="D54" s="50">
        <f>SUBTOTAL(109,Expenses81617[ESTIMATED])</f>
        <v>0</v>
      </c>
      <c r="E54" s="50">
        <f>SUBTOTAL(109,Expenses81617[ACTUAL])</f>
        <v>0</v>
      </c>
      <c r="F54" s="50">
        <f>SUBTOTAL(109,Expenses81617[DIFFERENCE])</f>
        <v>0</v>
      </c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</row>
    <row r="55" spans="1:26" ht="35.1" customHeight="1" x14ac:dyDescent="0.35"/>
    <row r="56" spans="1:26" ht="35.1" customHeight="1" x14ac:dyDescent="0.35">
      <c r="B56" s="101" t="s">
        <v>50</v>
      </c>
      <c r="C56" s="101"/>
      <c r="D56" s="101"/>
      <c r="E56" s="101"/>
      <c r="F56" s="101"/>
    </row>
    <row r="57" spans="1:26" ht="35.1" customHeight="1" x14ac:dyDescent="0.35">
      <c r="B57" s="61" t="s">
        <v>14</v>
      </c>
      <c r="C57" s="62" t="s">
        <v>21</v>
      </c>
      <c r="D57" s="62" t="s">
        <v>2</v>
      </c>
      <c r="E57" s="62" t="s">
        <v>3</v>
      </c>
      <c r="F57" s="62" t="s">
        <v>5</v>
      </c>
    </row>
    <row r="58" spans="1:26" ht="35.1" customHeight="1" x14ac:dyDescent="0.35">
      <c r="B58" s="44" t="s">
        <v>51</v>
      </c>
      <c r="C58" s="33" t="s">
        <v>50</v>
      </c>
      <c r="D58" s="34">
        <v>600</v>
      </c>
      <c r="E58" s="34">
        <v>600</v>
      </c>
      <c r="F58" s="34">
        <f>Expenses8161718[[#This Row],[ESTIMATED]]-Expenses8161718[[#This Row],[ACTUAL]]</f>
        <v>0</v>
      </c>
    </row>
    <row r="59" spans="1:26" ht="35.1" customHeight="1" x14ac:dyDescent="0.35">
      <c r="B59" s="45" t="s">
        <v>52</v>
      </c>
      <c r="C59" s="46" t="s">
        <v>50</v>
      </c>
      <c r="D59" s="47"/>
      <c r="E59" s="47"/>
      <c r="F59" s="47">
        <f>Expenses8161718[[#This Row],[ESTIMATED]]-Expenses8161718[[#This Row],[ACTUAL]]</f>
        <v>0</v>
      </c>
    </row>
    <row r="60" spans="1:26" ht="35.1" customHeight="1" x14ac:dyDescent="0.35">
      <c r="B60" s="44" t="s">
        <v>53</v>
      </c>
      <c r="C60" s="33" t="s">
        <v>50</v>
      </c>
      <c r="D60" s="34">
        <v>0</v>
      </c>
      <c r="E60" s="34">
        <v>0</v>
      </c>
      <c r="F60" s="34">
        <f>Expenses8161718[[#This Row],[ESTIMATED]]-Expenses8161718[[#This Row],[ACTUAL]]</f>
        <v>0</v>
      </c>
    </row>
    <row r="61" spans="1:26" ht="35.1" customHeight="1" x14ac:dyDescent="0.35">
      <c r="B61" s="45" t="s">
        <v>54</v>
      </c>
      <c r="C61" s="46" t="s">
        <v>50</v>
      </c>
      <c r="D61" s="47"/>
      <c r="E61" s="47"/>
      <c r="F61" s="47">
        <f>Expenses8161718[[#This Row],[ESTIMATED]]-Expenses8161718[[#This Row],[ACTUAL]]</f>
        <v>0</v>
      </c>
    </row>
    <row r="62" spans="1:26" ht="35.1" customHeight="1" x14ac:dyDescent="0.35">
      <c r="B62" s="44" t="s">
        <v>55</v>
      </c>
      <c r="C62" s="33" t="s">
        <v>50</v>
      </c>
      <c r="D62" s="34"/>
      <c r="E62" s="34"/>
      <c r="F62" s="34">
        <f>Expenses8161718[[#This Row],[ESTIMATED]]-Expenses8161718[[#This Row],[ACTUAL]]</f>
        <v>0</v>
      </c>
    </row>
    <row r="63" spans="1:26" s="40" customFormat="1" ht="35.1" customHeight="1" x14ac:dyDescent="0.35">
      <c r="A63" s="39"/>
      <c r="B63" s="52" t="str">
        <f>CONCATENATE("Total ",B56)</f>
        <v>Total Food &amp; Dining</v>
      </c>
      <c r="C63" s="53" t="s">
        <v>19</v>
      </c>
      <c r="D63" s="54">
        <f>SUBTOTAL(109,Expenses8161718[ESTIMATED])</f>
        <v>600</v>
      </c>
      <c r="E63" s="54">
        <f>SUBTOTAL(109,Expenses8161718[ACTUAL])</f>
        <v>600</v>
      </c>
      <c r="F63" s="54">
        <f>SUBTOTAL(109,Expenses8161718[DIFFERENCE])</f>
        <v>0</v>
      </c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</row>
    <row r="64" spans="1:26" ht="35.1" customHeight="1" x14ac:dyDescent="0.35"/>
    <row r="65" spans="1:26" ht="35.1" customHeight="1" x14ac:dyDescent="0.35">
      <c r="B65" s="101" t="s">
        <v>56</v>
      </c>
      <c r="C65" s="101"/>
      <c r="D65" s="101"/>
      <c r="E65" s="101"/>
      <c r="F65" s="101"/>
    </row>
    <row r="66" spans="1:26" ht="35.1" customHeight="1" x14ac:dyDescent="0.35">
      <c r="B66" s="61" t="s">
        <v>14</v>
      </c>
      <c r="C66" s="62" t="s">
        <v>21</v>
      </c>
      <c r="D66" s="62" t="s">
        <v>2</v>
      </c>
      <c r="E66" s="62" t="s">
        <v>3</v>
      </c>
      <c r="F66" s="62" t="s">
        <v>5</v>
      </c>
    </row>
    <row r="67" spans="1:26" ht="35.1" customHeight="1" x14ac:dyDescent="0.35">
      <c r="B67" s="44" t="s">
        <v>57</v>
      </c>
      <c r="C67" s="33" t="s">
        <v>56</v>
      </c>
      <c r="D67" s="34">
        <v>0</v>
      </c>
      <c r="E67" s="34">
        <v>0</v>
      </c>
      <c r="F67" s="34">
        <f>Expenses816171819[[#This Row],[ESTIMATED]]-Expenses816171819[[#This Row],[ACTUAL]]</f>
        <v>0</v>
      </c>
    </row>
    <row r="68" spans="1:26" ht="35.1" customHeight="1" x14ac:dyDescent="0.35">
      <c r="B68" s="45" t="s">
        <v>58</v>
      </c>
      <c r="C68" s="46" t="s">
        <v>56</v>
      </c>
      <c r="D68" s="47"/>
      <c r="E68" s="47"/>
      <c r="F68" s="47">
        <f>Expenses816171819[[#This Row],[ESTIMATED]]-Expenses816171819[[#This Row],[ACTUAL]]</f>
        <v>0</v>
      </c>
    </row>
    <row r="69" spans="1:26" s="40" customFormat="1" ht="35.1" customHeight="1" x14ac:dyDescent="0.35">
      <c r="A69" s="39"/>
      <c r="B69" s="48" t="str">
        <f>CONCATENATE("Total ",B65)</f>
        <v>Total Gifts &amp; Donations</v>
      </c>
      <c r="C69" s="49" t="s">
        <v>19</v>
      </c>
      <c r="D69" s="50">
        <f>SUBTOTAL(109,Expenses816171819[ESTIMATED])</f>
        <v>0</v>
      </c>
      <c r="E69" s="50">
        <f>SUBTOTAL(109,Expenses816171819[ACTUAL])</f>
        <v>0</v>
      </c>
      <c r="F69" s="50">
        <f>SUBTOTAL(109,Expenses816171819[DIFFERENCE])</f>
        <v>0</v>
      </c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</row>
    <row r="70" spans="1:26" ht="35.1" customHeight="1" x14ac:dyDescent="0.35"/>
    <row r="71" spans="1:26" ht="35.1" customHeight="1" x14ac:dyDescent="0.35">
      <c r="B71" s="101" t="s">
        <v>59</v>
      </c>
      <c r="C71" s="101"/>
      <c r="D71" s="101"/>
      <c r="E71" s="101"/>
      <c r="F71" s="101"/>
    </row>
    <row r="72" spans="1:26" ht="35.1" customHeight="1" x14ac:dyDescent="0.35">
      <c r="B72" s="61" t="s">
        <v>14</v>
      </c>
      <c r="C72" s="62" t="s">
        <v>21</v>
      </c>
      <c r="D72" s="62" t="s">
        <v>2</v>
      </c>
      <c r="E72" s="62" t="s">
        <v>3</v>
      </c>
      <c r="F72" s="62" t="s">
        <v>5</v>
      </c>
    </row>
    <row r="73" spans="1:26" ht="35.1" customHeight="1" x14ac:dyDescent="0.35">
      <c r="B73" s="44" t="s">
        <v>60</v>
      </c>
      <c r="C73" s="33" t="s">
        <v>59</v>
      </c>
      <c r="D73" s="34"/>
      <c r="E73" s="34"/>
      <c r="F73" s="34">
        <f>Expenses816171820[[#This Row],[ESTIMATED]]-Expenses816171820[[#This Row],[ACTUAL]]</f>
        <v>0</v>
      </c>
    </row>
    <row r="74" spans="1:26" ht="35.1" customHeight="1" x14ac:dyDescent="0.35">
      <c r="B74" s="45" t="s">
        <v>61</v>
      </c>
      <c r="C74" s="46" t="s">
        <v>59</v>
      </c>
      <c r="D74" s="47"/>
      <c r="E74" s="47"/>
      <c r="F74" s="47">
        <f>Expenses816171820[[#This Row],[ESTIMATED]]-Expenses816171820[[#This Row],[ACTUAL]]</f>
        <v>0</v>
      </c>
    </row>
    <row r="75" spans="1:26" ht="35.1" customHeight="1" x14ac:dyDescent="0.35">
      <c r="B75" s="44" t="s">
        <v>62</v>
      </c>
      <c r="C75" s="33" t="s">
        <v>59</v>
      </c>
      <c r="D75" s="34"/>
      <c r="E75" s="34"/>
      <c r="F75" s="34">
        <f>Expenses816171820[[#This Row],[ESTIMATED]]-Expenses816171820[[#This Row],[ACTUAL]]</f>
        <v>0</v>
      </c>
    </row>
    <row r="76" spans="1:26" ht="35.1" customHeight="1" x14ac:dyDescent="0.35">
      <c r="B76" s="45" t="s">
        <v>63</v>
      </c>
      <c r="C76" s="46" t="s">
        <v>59</v>
      </c>
      <c r="D76" s="47"/>
      <c r="E76" s="47"/>
      <c r="F76" s="47">
        <f>Expenses816171820[[#This Row],[ESTIMATED]]-Expenses816171820[[#This Row],[ACTUAL]]</f>
        <v>0</v>
      </c>
    </row>
    <row r="77" spans="1:26" ht="35.1" customHeight="1" x14ac:dyDescent="0.35">
      <c r="B77" s="44" t="s">
        <v>64</v>
      </c>
      <c r="C77" s="33" t="s">
        <v>59</v>
      </c>
      <c r="D77" s="34"/>
      <c r="E77" s="34"/>
      <c r="F77" s="34">
        <f>Expenses816171820[[#This Row],[ESTIMATED]]-Expenses816171820[[#This Row],[ACTUAL]]</f>
        <v>0</v>
      </c>
    </row>
    <row r="78" spans="1:26" s="40" customFormat="1" ht="35.1" customHeight="1" x14ac:dyDescent="0.35">
      <c r="A78" s="39"/>
      <c r="B78" s="52" t="str">
        <f>CONCATENATE("Total ",B71)</f>
        <v>Total Investments</v>
      </c>
      <c r="C78" s="53" t="s">
        <v>19</v>
      </c>
      <c r="D78" s="54">
        <f>SUBTOTAL(109,Expenses816171820[ESTIMATED])</f>
        <v>0</v>
      </c>
      <c r="E78" s="54">
        <f>SUBTOTAL(109,Expenses816171820[ACTUAL])</f>
        <v>0</v>
      </c>
      <c r="F78" s="54">
        <f>SUBTOTAL(109,Expenses816171820[DIFFERENCE])</f>
        <v>0</v>
      </c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</row>
    <row r="79" spans="1:26" ht="35.1" customHeight="1" x14ac:dyDescent="0.35"/>
    <row r="80" spans="1:26" ht="35.1" customHeight="1" x14ac:dyDescent="0.35">
      <c r="B80" s="101" t="s">
        <v>65</v>
      </c>
      <c r="C80" s="101"/>
      <c r="D80" s="101"/>
      <c r="E80" s="101"/>
      <c r="F80" s="101"/>
    </row>
    <row r="81" spans="1:26" ht="35.1" customHeight="1" x14ac:dyDescent="0.35">
      <c r="B81" s="61" t="s">
        <v>14</v>
      </c>
      <c r="C81" s="62" t="s">
        <v>21</v>
      </c>
      <c r="D81" s="62" t="s">
        <v>2</v>
      </c>
      <c r="E81" s="62" t="s">
        <v>3</v>
      </c>
      <c r="F81" s="62" t="s">
        <v>5</v>
      </c>
    </row>
    <row r="82" spans="1:26" ht="35.1" customHeight="1" x14ac:dyDescent="0.35">
      <c r="B82" s="44" t="s">
        <v>66</v>
      </c>
      <c r="C82" s="33" t="s">
        <v>65</v>
      </c>
      <c r="D82" s="34">
        <v>36.67</v>
      </c>
      <c r="E82" s="34">
        <v>36.67</v>
      </c>
      <c r="F82" s="34">
        <f>Expenses81617182021[[#This Row],[ESTIMATED]]-Expenses81617182021[[#This Row],[ACTUAL]]</f>
        <v>0</v>
      </c>
    </row>
    <row r="83" spans="1:26" ht="35.1" customHeight="1" x14ac:dyDescent="0.35">
      <c r="B83" s="45" t="s">
        <v>67</v>
      </c>
      <c r="C83" s="46" t="s">
        <v>65</v>
      </c>
      <c r="D83" s="47">
        <v>120</v>
      </c>
      <c r="E83" s="47">
        <v>120</v>
      </c>
      <c r="F83" s="47">
        <f>Expenses81617182021[[#This Row],[ESTIMATED]]-Expenses81617182021[[#This Row],[ACTUAL]]</f>
        <v>0</v>
      </c>
    </row>
    <row r="84" spans="1:26" ht="35.1" customHeight="1" x14ac:dyDescent="0.35">
      <c r="B84" s="44" t="s">
        <v>68</v>
      </c>
      <c r="C84" s="33" t="s">
        <v>65</v>
      </c>
      <c r="D84" s="34">
        <v>56.5</v>
      </c>
      <c r="E84" s="34">
        <v>56.5</v>
      </c>
      <c r="F84" s="34">
        <f>Expenses81617182021[[#This Row],[ESTIMATED]]-Expenses81617182021[[#This Row],[ACTUAL]]</f>
        <v>0</v>
      </c>
    </row>
    <row r="85" spans="1:26" ht="35.1" customHeight="1" x14ac:dyDescent="0.35">
      <c r="B85" s="45" t="s">
        <v>69</v>
      </c>
      <c r="C85" s="46" t="s">
        <v>65</v>
      </c>
      <c r="D85" s="47">
        <v>50</v>
      </c>
      <c r="E85" s="47">
        <v>50</v>
      </c>
      <c r="F85" s="47">
        <f>Expenses81617182021[[#This Row],[ESTIMATED]]-Expenses81617182021[[#This Row],[ACTUAL]]</f>
        <v>0</v>
      </c>
    </row>
    <row r="86" spans="1:26" ht="35.1" customHeight="1" x14ac:dyDescent="0.35">
      <c r="B86" s="44" t="s">
        <v>70</v>
      </c>
      <c r="C86" s="33" t="s">
        <v>65</v>
      </c>
      <c r="D86" s="34">
        <v>775.77</v>
      </c>
      <c r="E86" s="34">
        <v>775.77</v>
      </c>
      <c r="F86" s="34">
        <f>Expenses81617182021[[#This Row],[ESTIMATED]]-Expenses81617182021[[#This Row],[ACTUAL]]</f>
        <v>0</v>
      </c>
    </row>
    <row r="87" spans="1:26" s="40" customFormat="1" ht="35.1" customHeight="1" x14ac:dyDescent="0.35">
      <c r="A87" s="39"/>
      <c r="B87" s="52" t="str">
        <f>CONCATENATE("Total ",B80)</f>
        <v>Total Bills &amp; Utilities</v>
      </c>
      <c r="C87" s="53" t="s">
        <v>19</v>
      </c>
      <c r="D87" s="54">
        <f>SUBTOTAL(109,Expenses81617182021[ESTIMATED])</f>
        <v>1038.94</v>
      </c>
      <c r="E87" s="54">
        <f>SUBTOTAL(109,Expenses81617182021[ACTUAL])</f>
        <v>1038.94</v>
      </c>
      <c r="F87" s="54">
        <f>SUBTOTAL(109,Expenses81617182021[DIFFERENCE])</f>
        <v>0</v>
      </c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</row>
    <row r="88" spans="1:26" ht="35.1" customHeight="1" x14ac:dyDescent="0.35"/>
    <row r="89" spans="1:26" ht="35.1" customHeight="1" x14ac:dyDescent="0.35">
      <c r="B89" s="101" t="s">
        <v>71</v>
      </c>
      <c r="C89" s="101"/>
      <c r="D89" s="101"/>
      <c r="E89" s="101"/>
      <c r="F89" s="101"/>
    </row>
    <row r="90" spans="1:26" ht="35.1" customHeight="1" x14ac:dyDescent="0.35">
      <c r="B90" s="61" t="s">
        <v>14</v>
      </c>
      <c r="C90" s="62" t="s">
        <v>21</v>
      </c>
      <c r="D90" s="62" t="s">
        <v>2</v>
      </c>
      <c r="E90" s="62" t="s">
        <v>3</v>
      </c>
      <c r="F90" s="62" t="s">
        <v>5</v>
      </c>
    </row>
    <row r="91" spans="1:26" ht="35.1" customHeight="1" x14ac:dyDescent="0.35">
      <c r="B91" s="44" t="s">
        <v>72</v>
      </c>
      <c r="C91" s="33" t="s">
        <v>71</v>
      </c>
      <c r="D91" s="34">
        <v>300</v>
      </c>
      <c r="E91" s="34">
        <v>300</v>
      </c>
      <c r="F91" s="34">
        <f>Expenses8161718202122[[#This Row],[ESTIMATED]]-Expenses8161718202122[[#This Row],[ACTUAL]]</f>
        <v>0</v>
      </c>
    </row>
    <row r="92" spans="1:26" ht="35.1" customHeight="1" x14ac:dyDescent="0.35">
      <c r="B92" s="45" t="s">
        <v>73</v>
      </c>
      <c r="C92" s="46" t="s">
        <v>71</v>
      </c>
      <c r="D92" s="47"/>
      <c r="E92" s="47"/>
      <c r="F92" s="47">
        <f>Expenses8161718202122[[#This Row],[ESTIMATED]]-Expenses8161718202122[[#This Row],[ACTUAL]]</f>
        <v>0</v>
      </c>
    </row>
    <row r="93" spans="1:26" ht="35.1" customHeight="1" x14ac:dyDescent="0.35">
      <c r="B93" s="44" t="s">
        <v>74</v>
      </c>
      <c r="C93" s="33" t="s">
        <v>71</v>
      </c>
      <c r="D93" s="34">
        <v>50</v>
      </c>
      <c r="E93" s="34">
        <v>50</v>
      </c>
      <c r="F93" s="34">
        <f>Expenses8161718202122[[#This Row],[ESTIMATED]]-Expenses8161718202122[[#This Row],[ACTUAL]]</f>
        <v>0</v>
      </c>
    </row>
    <row r="94" spans="1:26" ht="35.1" customHeight="1" x14ac:dyDescent="0.35">
      <c r="B94" s="45" t="s">
        <v>75</v>
      </c>
      <c r="C94" s="46" t="s">
        <v>71</v>
      </c>
      <c r="D94" s="47">
        <v>211.77</v>
      </c>
      <c r="E94" s="47">
        <v>211.77</v>
      </c>
      <c r="F94" s="47">
        <f>Expenses8161718202122[[#This Row],[ESTIMATED]]-Expenses8161718202122[[#This Row],[ACTUAL]]</f>
        <v>0</v>
      </c>
    </row>
    <row r="95" spans="1:26" ht="35.1" customHeight="1" x14ac:dyDescent="0.35">
      <c r="B95" s="44" t="s">
        <v>76</v>
      </c>
      <c r="C95" s="33" t="s">
        <v>71</v>
      </c>
      <c r="D95" s="34">
        <v>120.21</v>
      </c>
      <c r="E95" s="34">
        <v>120.21</v>
      </c>
      <c r="F95" s="34">
        <f>Expenses8161718202122[[#This Row],[ESTIMATED]]-Expenses8161718202122[[#This Row],[ACTUAL]]</f>
        <v>0</v>
      </c>
    </row>
    <row r="96" spans="1:26" ht="35.1" customHeight="1" x14ac:dyDescent="0.35">
      <c r="B96" s="52" t="str">
        <f>CONCATENATE("Total ",B89)</f>
        <v>Total Auto &amp; Transportation</v>
      </c>
      <c r="C96" s="53" t="s">
        <v>19</v>
      </c>
      <c r="D96" s="54">
        <f>SUBTOTAL(109,Expenses8161718202122[ESTIMATED])</f>
        <v>681.98</v>
      </c>
      <c r="E96" s="54">
        <f>SUBTOTAL(109,Expenses8161718202122[ACTUAL])</f>
        <v>681.98</v>
      </c>
      <c r="F96" s="54">
        <f>SUBTOTAL(109,Expenses8161718202122[DIFFERENCE])</f>
        <v>0</v>
      </c>
    </row>
    <row r="97" spans="1:26" ht="35.1" customHeight="1" x14ac:dyDescent="0.35"/>
    <row r="98" spans="1:26" ht="35.1" customHeight="1" x14ac:dyDescent="0.35">
      <c r="B98" s="101" t="s">
        <v>77</v>
      </c>
      <c r="C98" s="101"/>
      <c r="D98" s="101"/>
      <c r="E98" s="101"/>
      <c r="F98" s="101"/>
    </row>
    <row r="99" spans="1:26" ht="35.1" customHeight="1" x14ac:dyDescent="0.35">
      <c r="B99" s="61" t="s">
        <v>14</v>
      </c>
      <c r="C99" s="62" t="s">
        <v>21</v>
      </c>
      <c r="D99" s="62" t="s">
        <v>2</v>
      </c>
      <c r="E99" s="62" t="s">
        <v>3</v>
      </c>
      <c r="F99" s="62" t="s">
        <v>5</v>
      </c>
    </row>
    <row r="100" spans="1:26" ht="35.1" customHeight="1" x14ac:dyDescent="0.35">
      <c r="B100" s="44" t="s">
        <v>78</v>
      </c>
      <c r="C100" s="33" t="s">
        <v>77</v>
      </c>
      <c r="D100" s="34">
        <v>0</v>
      </c>
      <c r="E100" s="34">
        <v>0</v>
      </c>
      <c r="F100" s="34">
        <f>Expenses816171820212223[[#This Row],[ESTIMATED]]-Expenses816171820212223[[#This Row],[ACTUAL]]</f>
        <v>0</v>
      </c>
    </row>
    <row r="101" spans="1:26" ht="35.1" customHeight="1" x14ac:dyDescent="0.35">
      <c r="B101" s="45" t="s">
        <v>79</v>
      </c>
      <c r="C101" s="46" t="s">
        <v>77</v>
      </c>
      <c r="D101" s="47"/>
      <c r="E101" s="47"/>
      <c r="F101" s="47">
        <f>Expenses816171820212223[[#This Row],[ESTIMATED]]-Expenses816171820212223[[#This Row],[ACTUAL]]</f>
        <v>0</v>
      </c>
    </row>
    <row r="102" spans="1:26" ht="35.1" customHeight="1" x14ac:dyDescent="0.35">
      <c r="B102" s="44" t="s">
        <v>80</v>
      </c>
      <c r="C102" s="33" t="s">
        <v>77</v>
      </c>
      <c r="D102" s="34"/>
      <c r="E102" s="34"/>
      <c r="F102" s="34">
        <f>Expenses816171820212223[[#This Row],[ESTIMATED]]-Expenses816171820212223[[#This Row],[ACTUAL]]</f>
        <v>0</v>
      </c>
    </row>
    <row r="103" spans="1:26" ht="35.1" customHeight="1" x14ac:dyDescent="0.35">
      <c r="B103" s="45" t="s">
        <v>81</v>
      </c>
      <c r="C103" s="46" t="s">
        <v>77</v>
      </c>
      <c r="D103" s="47"/>
      <c r="E103" s="47"/>
      <c r="F103" s="47">
        <f>Expenses816171820212223[[#This Row],[ESTIMATED]]-Expenses816171820212223[[#This Row],[ACTUAL]]</f>
        <v>0</v>
      </c>
    </row>
    <row r="104" spans="1:26" s="40" customFormat="1" ht="35.1" customHeight="1" x14ac:dyDescent="0.35">
      <c r="A104" s="39"/>
      <c r="B104" s="48" t="str">
        <f>CONCATENATE("Total ",B98)</f>
        <v>Total Travel</v>
      </c>
      <c r="C104" s="49" t="s">
        <v>19</v>
      </c>
      <c r="D104" s="50">
        <f>SUBTOTAL(109,Expenses816171820212223[ESTIMATED])</f>
        <v>0</v>
      </c>
      <c r="E104" s="50">
        <f>SUBTOTAL(109,Expenses816171820212223[ACTUAL])</f>
        <v>0</v>
      </c>
      <c r="F104" s="50">
        <f>SUBTOTAL(109,Expenses816171820212223[DIFFERENCE])</f>
        <v>0</v>
      </c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</row>
    <row r="105" spans="1:26" ht="35.1" customHeight="1" x14ac:dyDescent="0.35"/>
    <row r="106" spans="1:26" ht="35.1" customHeight="1" x14ac:dyDescent="0.35">
      <c r="B106" s="101" t="s">
        <v>82</v>
      </c>
      <c r="C106" s="101"/>
      <c r="D106" s="101"/>
      <c r="E106" s="101"/>
      <c r="F106" s="101"/>
    </row>
    <row r="107" spans="1:26" ht="35.1" customHeight="1" x14ac:dyDescent="0.35">
      <c r="B107" s="61" t="s">
        <v>14</v>
      </c>
      <c r="C107" s="62" t="s">
        <v>21</v>
      </c>
      <c r="D107" s="62" t="s">
        <v>2</v>
      </c>
      <c r="E107" s="62" t="s">
        <v>3</v>
      </c>
      <c r="F107" s="62" t="s">
        <v>5</v>
      </c>
    </row>
    <row r="108" spans="1:26" ht="35.1" customHeight="1" x14ac:dyDescent="0.35">
      <c r="B108" s="44"/>
      <c r="C108" s="33" t="s">
        <v>82</v>
      </c>
      <c r="D108" s="34"/>
      <c r="E108" s="34"/>
      <c r="F108" s="34">
        <f>Expenses81617182021222324[[#This Row],[ESTIMATED]]-Expenses81617182021222324[[#This Row],[ACTUAL]]</f>
        <v>0</v>
      </c>
    </row>
    <row r="109" spans="1:26" ht="35.1" customHeight="1" x14ac:dyDescent="0.35">
      <c r="B109" s="45" t="s">
        <v>83</v>
      </c>
      <c r="C109" s="46" t="s">
        <v>82</v>
      </c>
      <c r="D109" s="47"/>
      <c r="E109" s="47"/>
      <c r="F109" s="47">
        <f>Expenses81617182021222324[[#This Row],[ESTIMATED]]-Expenses81617182021222324[[#This Row],[ACTUAL]]</f>
        <v>0</v>
      </c>
    </row>
    <row r="110" spans="1:26" ht="35.1" customHeight="1" x14ac:dyDescent="0.35">
      <c r="B110" s="44" t="s">
        <v>84</v>
      </c>
      <c r="C110" s="33" t="s">
        <v>82</v>
      </c>
      <c r="D110" s="34"/>
      <c r="E110" s="34"/>
      <c r="F110" s="34">
        <f>Expenses81617182021222324[[#This Row],[ESTIMATED]]-Expenses81617182021222324[[#This Row],[ACTUAL]]</f>
        <v>0</v>
      </c>
    </row>
    <row r="111" spans="1:26" ht="35.1" customHeight="1" x14ac:dyDescent="0.35">
      <c r="B111" s="45" t="s">
        <v>85</v>
      </c>
      <c r="C111" s="46" t="s">
        <v>82</v>
      </c>
      <c r="D111" s="47"/>
      <c r="E111" s="47"/>
      <c r="F111" s="47">
        <f>Expenses81617182021222324[[#This Row],[ESTIMATED]]-Expenses81617182021222324[[#This Row],[ACTUAL]]</f>
        <v>0</v>
      </c>
    </row>
    <row r="112" spans="1:26" ht="35.1" customHeight="1" x14ac:dyDescent="0.35">
      <c r="B112" s="44" t="s">
        <v>86</v>
      </c>
      <c r="C112" s="33" t="s">
        <v>82</v>
      </c>
      <c r="D112" s="34"/>
      <c r="E112" s="34"/>
      <c r="F112" s="34">
        <f>Expenses81617182021222324[[#This Row],[ESTIMATED]]-Expenses81617182021222324[[#This Row],[ACTUAL]]</f>
        <v>0</v>
      </c>
    </row>
    <row r="113" spans="1:26" ht="35.1" customHeight="1" x14ac:dyDescent="0.35">
      <c r="B113" s="45" t="s">
        <v>87</v>
      </c>
      <c r="C113" s="46" t="s">
        <v>82</v>
      </c>
      <c r="D113" s="47"/>
      <c r="E113" s="47"/>
      <c r="F113" s="47">
        <f>Expenses81617182021222324[[#This Row],[ESTIMATED]]-Expenses81617182021222324[[#This Row],[ACTUAL]]</f>
        <v>0</v>
      </c>
    </row>
    <row r="114" spans="1:26" s="40" customFormat="1" ht="35.1" customHeight="1" x14ac:dyDescent="0.35">
      <c r="A114" s="39"/>
      <c r="B114" s="48" t="str">
        <f>CONCATENATE("Total ",B106)</f>
        <v>Total Fees &amp; Charges</v>
      </c>
      <c r="C114" s="49" t="s">
        <v>19</v>
      </c>
      <c r="D114" s="50">
        <f>SUBTOTAL(109,Expenses81617182021222324[ESTIMATED])</f>
        <v>0</v>
      </c>
      <c r="E114" s="50">
        <f>SUBTOTAL(109,Expenses81617182021222324[ACTUAL])</f>
        <v>0</v>
      </c>
      <c r="F114" s="50">
        <f>SUBTOTAL(109,Expenses81617182021222324[DIFFERENCE])</f>
        <v>0</v>
      </c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</row>
    <row r="115" spans="1:26" ht="35.1" customHeight="1" x14ac:dyDescent="0.35"/>
    <row r="116" spans="1:26" ht="35.1" customHeight="1" x14ac:dyDescent="0.35"/>
  </sheetData>
  <mergeCells count="14">
    <mergeCell ref="B39:F39"/>
    <mergeCell ref="B46:F46"/>
    <mergeCell ref="B98:F98"/>
    <mergeCell ref="B106:F106"/>
    <mergeCell ref="B56:F56"/>
    <mergeCell ref="B65:F65"/>
    <mergeCell ref="B71:F71"/>
    <mergeCell ref="B80:F80"/>
    <mergeCell ref="B89:F89"/>
    <mergeCell ref="B1:F1"/>
    <mergeCell ref="C3:D3"/>
    <mergeCell ref="B19:F19"/>
    <mergeCell ref="B12:F12"/>
    <mergeCell ref="B28:F28"/>
  </mergeCells>
  <conditionalFormatting sqref="F10">
    <cfRule type="cellIs" dxfId="253" priority="15" operator="lessThan">
      <formula>0</formula>
    </cfRule>
  </conditionalFormatting>
  <conditionalFormatting sqref="F17">
    <cfRule type="cellIs" dxfId="252" priority="13" operator="lessThan">
      <formula>0</formula>
    </cfRule>
  </conditionalFormatting>
  <conditionalFormatting sqref="F26">
    <cfRule type="cellIs" dxfId="251" priority="11" operator="lessThan">
      <formula>0</formula>
    </cfRule>
  </conditionalFormatting>
  <conditionalFormatting sqref="F37">
    <cfRule type="cellIs" dxfId="250" priority="10" operator="lessThan">
      <formula>0</formula>
    </cfRule>
  </conditionalFormatting>
  <conditionalFormatting sqref="F44">
    <cfRule type="cellIs" dxfId="249" priority="9" operator="lessThan">
      <formula>0</formula>
    </cfRule>
  </conditionalFormatting>
  <conditionalFormatting sqref="F54">
    <cfRule type="cellIs" dxfId="248" priority="8" operator="lessThan">
      <formula>0</formula>
    </cfRule>
  </conditionalFormatting>
  <conditionalFormatting sqref="F63">
    <cfRule type="cellIs" dxfId="247" priority="7" operator="lessThan">
      <formula>0</formula>
    </cfRule>
  </conditionalFormatting>
  <conditionalFormatting sqref="F69">
    <cfRule type="cellIs" dxfId="246" priority="6" operator="lessThan">
      <formula>0</formula>
    </cfRule>
  </conditionalFormatting>
  <conditionalFormatting sqref="F78">
    <cfRule type="cellIs" dxfId="245" priority="5" operator="lessThan">
      <formula>0</formula>
    </cfRule>
  </conditionalFormatting>
  <conditionalFormatting sqref="F87">
    <cfRule type="cellIs" dxfId="244" priority="4" operator="lessThan">
      <formula>0</formula>
    </cfRule>
  </conditionalFormatting>
  <conditionalFormatting sqref="F96">
    <cfRule type="cellIs" dxfId="243" priority="3" operator="lessThan">
      <formula>0</formula>
    </cfRule>
  </conditionalFormatting>
  <conditionalFormatting sqref="F104">
    <cfRule type="cellIs" dxfId="242" priority="2" operator="lessThan">
      <formula>0</formula>
    </cfRule>
  </conditionalFormatting>
  <conditionalFormatting sqref="F114">
    <cfRule type="cellIs" dxfId="241" priority="1" operator="lessThan">
      <formula>0</formula>
    </cfRule>
  </conditionalFormatting>
  <dataValidations count="1">
    <dataValidation allowBlank="1" showInputMessage="1" showErrorMessage="1" errorTitle="ALERT" error="This cell is automatically populated and should not be overwitten. Overwriting this cell would break calculations in this worksheet." sqref="F6:F9 F14:F16 F21:F25 F30:F36 F41:F43 F48:F53 F58:F62 F67:F68 F73:F77 F82:F86 F91:F95 F100:F103 F108:F113" xr:uid="{C4140927-DF14-4508-B5A6-359EFDB9F840}"/>
  </dataValidations>
  <pageMargins left="0.7" right="0.7" top="0.75" bottom="0.75" header="0.3" footer="0.3"/>
  <pageSetup scale="43" orientation="landscape" r:id="rId1"/>
  <rowBreaks count="2" manualBreakCount="2">
    <brk id="32" max="5" man="1"/>
    <brk id="87" max="5" man="1"/>
  </rowBreaks>
  <tableParts count="13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0D4625-21FC-4480-AC47-E7FFC342BED6}">
  <sheetPr>
    <tabColor theme="0" tint="-0.249977111117893"/>
  </sheetPr>
  <dimension ref="A2:N80"/>
  <sheetViews>
    <sheetView topLeftCell="A54" workbookViewId="0">
      <selection activeCell="J64" sqref="J64:K69"/>
    </sheetView>
  </sheetViews>
  <sheetFormatPr defaultRowHeight="17.25" x14ac:dyDescent="0.35"/>
  <cols>
    <col min="1" max="1" width="20.625" bestFit="1" customWidth="1"/>
    <col min="2" max="2" width="21.75" bestFit="1" customWidth="1"/>
    <col min="3" max="3" width="22.625" bestFit="1" customWidth="1"/>
    <col min="9" max="9" width="20.625" bestFit="1" customWidth="1"/>
    <col min="10" max="10" width="21.75" bestFit="1" customWidth="1"/>
    <col min="12" max="12" width="23.25" bestFit="1" customWidth="1"/>
  </cols>
  <sheetData>
    <row r="2" spans="1:14" x14ac:dyDescent="0.35">
      <c r="A2" s="1" t="s">
        <v>88</v>
      </c>
      <c r="B2" s="1" t="s">
        <v>89</v>
      </c>
      <c r="C2" s="1" t="s">
        <v>90</v>
      </c>
    </row>
    <row r="3" spans="1:14" x14ac:dyDescent="0.35">
      <c r="A3" s="3" t="s">
        <v>19</v>
      </c>
      <c r="B3" s="3" t="s">
        <v>6</v>
      </c>
      <c r="C3" s="3" t="s">
        <v>91</v>
      </c>
    </row>
    <row r="4" spans="1:14" x14ac:dyDescent="0.35">
      <c r="A4" s="3" t="s">
        <v>19</v>
      </c>
      <c r="B4" s="3" t="s">
        <v>92</v>
      </c>
      <c r="C4" s="3" t="s">
        <v>91</v>
      </c>
    </row>
    <row r="5" spans="1:14" x14ac:dyDescent="0.35">
      <c r="A5" s="3" t="s">
        <v>19</v>
      </c>
      <c r="B5" s="3" t="s">
        <v>7</v>
      </c>
      <c r="C5" s="3" t="s">
        <v>91</v>
      </c>
    </row>
    <row r="6" spans="1:14" x14ac:dyDescent="0.35">
      <c r="A6" s="3" t="s">
        <v>19</v>
      </c>
      <c r="B6" s="3" t="s">
        <v>8</v>
      </c>
      <c r="C6" s="3" t="s">
        <v>91</v>
      </c>
    </row>
    <row r="7" spans="1:14" x14ac:dyDescent="0.35">
      <c r="A7" s="3" t="s">
        <v>19</v>
      </c>
      <c r="B7" s="3" t="s">
        <v>9</v>
      </c>
      <c r="C7" s="3" t="s">
        <v>91</v>
      </c>
    </row>
    <row r="8" spans="1:14" x14ac:dyDescent="0.35">
      <c r="A8" s="3" t="s">
        <v>19</v>
      </c>
      <c r="B8" s="3" t="s">
        <v>93</v>
      </c>
      <c r="C8" s="3" t="s">
        <v>91</v>
      </c>
    </row>
    <row r="9" spans="1:14" x14ac:dyDescent="0.35">
      <c r="A9" s="3" t="s">
        <v>19</v>
      </c>
      <c r="B9" s="3" t="s">
        <v>94</v>
      </c>
      <c r="C9" s="3" t="s">
        <v>91</v>
      </c>
    </row>
    <row r="10" spans="1:14" x14ac:dyDescent="0.35">
      <c r="A10" s="3" t="s">
        <v>95</v>
      </c>
      <c r="B10" s="3" t="s">
        <v>96</v>
      </c>
      <c r="C10" s="3" t="s">
        <v>97</v>
      </c>
    </row>
    <row r="11" spans="1:14" x14ac:dyDescent="0.35">
      <c r="A11" s="3" t="s">
        <v>95</v>
      </c>
      <c r="B11" s="3" t="s">
        <v>98</v>
      </c>
      <c r="C11" s="3" t="s">
        <v>97</v>
      </c>
    </row>
    <row r="12" spans="1:14" x14ac:dyDescent="0.35">
      <c r="A12" s="3" t="s">
        <v>95</v>
      </c>
      <c r="B12" s="3" t="s">
        <v>99</v>
      </c>
      <c r="C12" s="3" t="s">
        <v>97</v>
      </c>
    </row>
    <row r="13" spans="1:14" x14ac:dyDescent="0.35">
      <c r="A13" s="3" t="s">
        <v>95</v>
      </c>
      <c r="B13" s="3" t="s">
        <v>100</v>
      </c>
      <c r="C13" s="3" t="s">
        <v>97</v>
      </c>
    </row>
    <row r="14" spans="1:14" x14ac:dyDescent="0.35">
      <c r="A14" s="3" t="s">
        <v>20</v>
      </c>
      <c r="B14" s="3" t="s">
        <v>22</v>
      </c>
      <c r="C14" s="3" t="s">
        <v>97</v>
      </c>
      <c r="J14" s="5"/>
      <c r="K14" s="4"/>
      <c r="N14" s="2"/>
    </row>
    <row r="15" spans="1:14" x14ac:dyDescent="0.35">
      <c r="A15" s="3" t="s">
        <v>20</v>
      </c>
      <c r="B15" s="3" t="s">
        <v>23</v>
      </c>
      <c r="C15" s="3" t="s">
        <v>97</v>
      </c>
      <c r="J15" s="5"/>
      <c r="K15" s="4"/>
      <c r="N15" s="2"/>
    </row>
    <row r="16" spans="1:14" x14ac:dyDescent="0.35">
      <c r="A16" s="3" t="s">
        <v>20</v>
      </c>
      <c r="B16" s="3" t="s">
        <v>24</v>
      </c>
      <c r="C16" s="3" t="s">
        <v>97</v>
      </c>
      <c r="J16" s="5"/>
      <c r="K16" s="4"/>
      <c r="N16" s="2"/>
    </row>
    <row r="17" spans="1:14" x14ac:dyDescent="0.35">
      <c r="A17" s="3" t="s">
        <v>25</v>
      </c>
      <c r="B17" s="3" t="s">
        <v>26</v>
      </c>
      <c r="C17" s="3" t="s">
        <v>97</v>
      </c>
      <c r="N17" s="2"/>
    </row>
    <row r="18" spans="1:14" x14ac:dyDescent="0.35">
      <c r="A18" s="3" t="s">
        <v>25</v>
      </c>
      <c r="B18" s="3" t="s">
        <v>27</v>
      </c>
      <c r="C18" s="3" t="s">
        <v>97</v>
      </c>
      <c r="N18" s="2"/>
    </row>
    <row r="19" spans="1:14" x14ac:dyDescent="0.35">
      <c r="A19" s="3" t="s">
        <v>25</v>
      </c>
      <c r="B19" s="3" t="s">
        <v>28</v>
      </c>
      <c r="C19" s="3" t="s">
        <v>97</v>
      </c>
      <c r="L19" s="2"/>
      <c r="N19" s="2"/>
    </row>
    <row r="20" spans="1:14" x14ac:dyDescent="0.35">
      <c r="A20" s="3" t="s">
        <v>25</v>
      </c>
      <c r="B20" s="3" t="s">
        <v>101</v>
      </c>
      <c r="C20" s="3" t="s">
        <v>97</v>
      </c>
      <c r="L20" s="2"/>
      <c r="N20" s="2"/>
    </row>
    <row r="21" spans="1:14" x14ac:dyDescent="0.35">
      <c r="A21" s="3" t="s">
        <v>25</v>
      </c>
      <c r="B21" s="3" t="s">
        <v>30</v>
      </c>
      <c r="C21" s="3" t="s">
        <v>97</v>
      </c>
      <c r="L21" s="2"/>
      <c r="N21" s="2"/>
    </row>
    <row r="22" spans="1:14" x14ac:dyDescent="0.35">
      <c r="A22" s="3" t="s">
        <v>39</v>
      </c>
      <c r="B22" s="3" t="s">
        <v>40</v>
      </c>
      <c r="C22" s="3" t="s">
        <v>97</v>
      </c>
      <c r="L22" s="2"/>
      <c r="N22" s="2"/>
    </row>
    <row r="23" spans="1:14" x14ac:dyDescent="0.35">
      <c r="A23" s="3" t="s">
        <v>39</v>
      </c>
      <c r="B23" s="3" t="s">
        <v>41</v>
      </c>
      <c r="C23" s="3" t="s">
        <v>97</v>
      </c>
      <c r="L23" s="2"/>
      <c r="N23" s="2"/>
    </row>
    <row r="24" spans="1:14" x14ac:dyDescent="0.35">
      <c r="A24" s="3" t="s">
        <v>39</v>
      </c>
      <c r="B24" s="3" t="s">
        <v>42</v>
      </c>
      <c r="C24" s="3" t="s">
        <v>97</v>
      </c>
      <c r="L24" s="2"/>
      <c r="N24" s="2"/>
    </row>
    <row r="25" spans="1:14" x14ac:dyDescent="0.35">
      <c r="A25" s="3" t="s">
        <v>31</v>
      </c>
      <c r="B25" s="3" t="s">
        <v>32</v>
      </c>
      <c r="C25" s="3" t="s">
        <v>97</v>
      </c>
      <c r="L25" s="2"/>
      <c r="N25" s="2"/>
    </row>
    <row r="26" spans="1:14" x14ac:dyDescent="0.35">
      <c r="A26" s="3" t="s">
        <v>31</v>
      </c>
      <c r="B26" s="3" t="s">
        <v>33</v>
      </c>
      <c r="C26" s="3" t="s">
        <v>97</v>
      </c>
      <c r="L26" s="2"/>
      <c r="N26" s="2"/>
    </row>
    <row r="27" spans="1:14" x14ac:dyDescent="0.35">
      <c r="A27" s="3" t="s">
        <v>31</v>
      </c>
      <c r="B27" s="3" t="s">
        <v>34</v>
      </c>
      <c r="C27" s="3" t="s">
        <v>97</v>
      </c>
      <c r="L27" s="2"/>
      <c r="N27" s="2"/>
    </row>
    <row r="28" spans="1:14" x14ac:dyDescent="0.35">
      <c r="A28" s="3" t="s">
        <v>31</v>
      </c>
      <c r="B28" s="3" t="s">
        <v>35</v>
      </c>
      <c r="C28" s="3" t="s">
        <v>97</v>
      </c>
      <c r="L28" s="2"/>
    </row>
    <row r="29" spans="1:14" x14ac:dyDescent="0.35">
      <c r="A29" s="3" t="s">
        <v>31</v>
      </c>
      <c r="B29" s="3" t="s">
        <v>102</v>
      </c>
      <c r="C29" s="3" t="s">
        <v>97</v>
      </c>
      <c r="L29" s="2"/>
    </row>
    <row r="30" spans="1:14" x14ac:dyDescent="0.35">
      <c r="A30" s="3" t="s">
        <v>31</v>
      </c>
      <c r="B30" s="3" t="s">
        <v>37</v>
      </c>
      <c r="C30" s="3" t="s">
        <v>97</v>
      </c>
      <c r="L30" s="2"/>
    </row>
    <row r="31" spans="1:14" x14ac:dyDescent="0.35">
      <c r="A31" s="3" t="s">
        <v>31</v>
      </c>
      <c r="B31" s="3" t="s">
        <v>38</v>
      </c>
      <c r="C31" s="3" t="s">
        <v>97</v>
      </c>
      <c r="L31" s="2"/>
    </row>
    <row r="32" spans="1:14" x14ac:dyDescent="0.35">
      <c r="A32" s="3" t="s">
        <v>43</v>
      </c>
      <c r="B32" s="3" t="s">
        <v>44</v>
      </c>
      <c r="C32" s="3" t="s">
        <v>97</v>
      </c>
      <c r="L32" s="2"/>
    </row>
    <row r="33" spans="1:12" x14ac:dyDescent="0.35">
      <c r="A33" s="3" t="s">
        <v>43</v>
      </c>
      <c r="B33" s="3" t="s">
        <v>45</v>
      </c>
      <c r="C33" s="3" t="s">
        <v>97</v>
      </c>
      <c r="L33" s="2"/>
    </row>
    <row r="34" spans="1:12" x14ac:dyDescent="0.35">
      <c r="A34" s="3" t="s">
        <v>43</v>
      </c>
      <c r="B34" s="3" t="s">
        <v>46</v>
      </c>
      <c r="C34" s="3" t="s">
        <v>97</v>
      </c>
      <c r="L34" s="2"/>
    </row>
    <row r="35" spans="1:12" x14ac:dyDescent="0.35">
      <c r="A35" s="3" t="s">
        <v>43</v>
      </c>
      <c r="B35" s="3" t="s">
        <v>47</v>
      </c>
      <c r="C35" s="3" t="s">
        <v>97</v>
      </c>
      <c r="L35" s="2"/>
    </row>
    <row r="36" spans="1:12" x14ac:dyDescent="0.35">
      <c r="A36" s="3" t="s">
        <v>43</v>
      </c>
      <c r="B36" s="3" t="s">
        <v>48</v>
      </c>
      <c r="C36" s="3" t="s">
        <v>97</v>
      </c>
      <c r="L36" s="2"/>
    </row>
    <row r="37" spans="1:12" x14ac:dyDescent="0.35">
      <c r="A37" s="3" t="s">
        <v>43</v>
      </c>
      <c r="B37" s="3" t="s">
        <v>49</v>
      </c>
      <c r="C37" s="3" t="s">
        <v>97</v>
      </c>
      <c r="L37" s="2"/>
    </row>
    <row r="38" spans="1:12" x14ac:dyDescent="0.35">
      <c r="A38" s="3" t="s">
        <v>50</v>
      </c>
      <c r="B38" s="3" t="s">
        <v>51</v>
      </c>
      <c r="C38" s="3" t="s">
        <v>97</v>
      </c>
      <c r="L38" s="2"/>
    </row>
    <row r="39" spans="1:12" x14ac:dyDescent="0.35">
      <c r="A39" s="3" t="s">
        <v>50</v>
      </c>
      <c r="B39" s="3" t="s">
        <v>52</v>
      </c>
      <c r="C39" s="3" t="s">
        <v>97</v>
      </c>
      <c r="L39" s="2"/>
    </row>
    <row r="40" spans="1:12" x14ac:dyDescent="0.35">
      <c r="A40" s="3" t="s">
        <v>50</v>
      </c>
      <c r="B40" s="3" t="s">
        <v>103</v>
      </c>
      <c r="C40" s="3" t="s">
        <v>97</v>
      </c>
      <c r="L40" s="2"/>
    </row>
    <row r="41" spans="1:12" x14ac:dyDescent="0.35">
      <c r="A41" s="3" t="s">
        <v>50</v>
      </c>
      <c r="B41" s="3" t="s">
        <v>54</v>
      </c>
      <c r="C41" s="3" t="s">
        <v>97</v>
      </c>
      <c r="L41" s="2"/>
    </row>
    <row r="42" spans="1:12" x14ac:dyDescent="0.35">
      <c r="A42" s="3" t="s">
        <v>50</v>
      </c>
      <c r="B42" s="3" t="s">
        <v>55</v>
      </c>
      <c r="C42" s="3" t="s">
        <v>97</v>
      </c>
      <c r="L42" s="2"/>
    </row>
    <row r="43" spans="1:12" x14ac:dyDescent="0.35">
      <c r="A43" s="3" t="s">
        <v>56</v>
      </c>
      <c r="B43" s="3" t="s">
        <v>57</v>
      </c>
      <c r="C43" s="3" t="s">
        <v>97</v>
      </c>
      <c r="L43" s="2"/>
    </row>
    <row r="44" spans="1:12" x14ac:dyDescent="0.35">
      <c r="A44" s="3" t="s">
        <v>56</v>
      </c>
      <c r="B44" s="3" t="s">
        <v>58</v>
      </c>
      <c r="C44" s="3" t="s">
        <v>97</v>
      </c>
      <c r="L44" s="2"/>
    </row>
    <row r="45" spans="1:12" x14ac:dyDescent="0.35">
      <c r="A45" s="3" t="s">
        <v>59</v>
      </c>
      <c r="B45" s="3" t="s">
        <v>60</v>
      </c>
      <c r="C45" s="3" t="s">
        <v>97</v>
      </c>
      <c r="L45" s="2"/>
    </row>
    <row r="46" spans="1:12" x14ac:dyDescent="0.35">
      <c r="A46" s="3" t="s">
        <v>59</v>
      </c>
      <c r="B46" s="3" t="s">
        <v>61</v>
      </c>
      <c r="C46" s="3" t="s">
        <v>97</v>
      </c>
      <c r="L46" s="2"/>
    </row>
    <row r="47" spans="1:12" x14ac:dyDescent="0.35">
      <c r="A47" s="3" t="s">
        <v>59</v>
      </c>
      <c r="B47" s="3" t="s">
        <v>62</v>
      </c>
      <c r="C47" s="3" t="s">
        <v>97</v>
      </c>
      <c r="L47" s="2"/>
    </row>
    <row r="48" spans="1:12" x14ac:dyDescent="0.35">
      <c r="A48" s="3" t="s">
        <v>59</v>
      </c>
      <c r="B48" s="3" t="s">
        <v>63</v>
      </c>
      <c r="C48" s="3" t="s">
        <v>97</v>
      </c>
      <c r="L48" s="2"/>
    </row>
    <row r="49" spans="1:12" x14ac:dyDescent="0.35">
      <c r="A49" s="3" t="s">
        <v>59</v>
      </c>
      <c r="B49" s="3" t="s">
        <v>64</v>
      </c>
      <c r="C49" s="3" t="s">
        <v>97</v>
      </c>
      <c r="L49" s="2"/>
    </row>
    <row r="50" spans="1:12" x14ac:dyDescent="0.35">
      <c r="A50" s="3" t="s">
        <v>65</v>
      </c>
      <c r="B50" s="3" t="s">
        <v>104</v>
      </c>
      <c r="C50" s="3" t="s">
        <v>97</v>
      </c>
      <c r="L50" s="2"/>
    </row>
    <row r="51" spans="1:12" x14ac:dyDescent="0.35">
      <c r="A51" s="3" t="s">
        <v>65</v>
      </c>
      <c r="B51" s="3" t="s">
        <v>105</v>
      </c>
      <c r="C51" s="3" t="s">
        <v>97</v>
      </c>
      <c r="L51" s="2"/>
    </row>
    <row r="52" spans="1:12" x14ac:dyDescent="0.35">
      <c r="A52" s="3" t="s">
        <v>65</v>
      </c>
      <c r="B52" s="3" t="s">
        <v>68</v>
      </c>
      <c r="C52" s="3" t="s">
        <v>97</v>
      </c>
      <c r="L52" s="2"/>
    </row>
    <row r="53" spans="1:12" x14ac:dyDescent="0.35">
      <c r="A53" s="3" t="s">
        <v>65</v>
      </c>
      <c r="B53" s="3" t="s">
        <v>106</v>
      </c>
      <c r="C53" s="3" t="s">
        <v>97</v>
      </c>
      <c r="L53" s="2"/>
    </row>
    <row r="54" spans="1:12" x14ac:dyDescent="0.35">
      <c r="A54" s="3" t="s">
        <v>65</v>
      </c>
      <c r="B54" s="3" t="s">
        <v>107</v>
      </c>
      <c r="C54" s="3" t="s">
        <v>97</v>
      </c>
      <c r="L54" s="2"/>
    </row>
    <row r="55" spans="1:12" x14ac:dyDescent="0.35">
      <c r="A55" s="3" t="s">
        <v>71</v>
      </c>
      <c r="B55" s="3" t="s">
        <v>72</v>
      </c>
      <c r="C55" s="3" t="s">
        <v>97</v>
      </c>
      <c r="L55" s="2"/>
    </row>
    <row r="56" spans="1:12" x14ac:dyDescent="0.35">
      <c r="A56" s="3" t="s">
        <v>71</v>
      </c>
      <c r="B56" s="3" t="s">
        <v>73</v>
      </c>
      <c r="C56" s="3" t="s">
        <v>97</v>
      </c>
      <c r="L56" s="2"/>
    </row>
    <row r="57" spans="1:12" x14ac:dyDescent="0.35">
      <c r="A57" s="3" t="s">
        <v>71</v>
      </c>
      <c r="B57" s="3" t="s">
        <v>74</v>
      </c>
      <c r="C57" s="3" t="s">
        <v>97</v>
      </c>
      <c r="L57" s="2"/>
    </row>
    <row r="58" spans="1:12" x14ac:dyDescent="0.35">
      <c r="A58" s="3" t="s">
        <v>71</v>
      </c>
      <c r="B58" s="3" t="s">
        <v>75</v>
      </c>
      <c r="C58" s="3" t="s">
        <v>97</v>
      </c>
      <c r="L58" s="2"/>
    </row>
    <row r="59" spans="1:12" x14ac:dyDescent="0.35">
      <c r="A59" s="3" t="s">
        <v>71</v>
      </c>
      <c r="B59" s="3" t="s">
        <v>76</v>
      </c>
      <c r="C59" s="3" t="s">
        <v>97</v>
      </c>
      <c r="L59" s="2"/>
    </row>
    <row r="60" spans="1:12" x14ac:dyDescent="0.35">
      <c r="A60" s="3" t="s">
        <v>77</v>
      </c>
      <c r="B60" s="3" t="s">
        <v>78</v>
      </c>
      <c r="C60" s="3" t="s">
        <v>97</v>
      </c>
      <c r="L60" s="2"/>
    </row>
    <row r="61" spans="1:12" x14ac:dyDescent="0.35">
      <c r="A61" s="3" t="s">
        <v>77</v>
      </c>
      <c r="B61" s="3" t="s">
        <v>79</v>
      </c>
      <c r="C61" s="3" t="s">
        <v>97</v>
      </c>
      <c r="L61" s="2"/>
    </row>
    <row r="62" spans="1:12" x14ac:dyDescent="0.35">
      <c r="A62" s="3" t="s">
        <v>77</v>
      </c>
      <c r="B62" s="3" t="s">
        <v>80</v>
      </c>
      <c r="C62" s="3" t="s">
        <v>97</v>
      </c>
      <c r="L62" s="2"/>
    </row>
    <row r="63" spans="1:12" x14ac:dyDescent="0.35">
      <c r="A63" s="3" t="s">
        <v>77</v>
      </c>
      <c r="B63" s="3" t="s">
        <v>81</v>
      </c>
      <c r="C63" s="3" t="s">
        <v>97</v>
      </c>
      <c r="L63" s="2"/>
    </row>
    <row r="64" spans="1:12" x14ac:dyDescent="0.35">
      <c r="A64" s="3" t="s">
        <v>82</v>
      </c>
      <c r="B64" s="3" t="s">
        <v>108</v>
      </c>
      <c r="C64" s="3" t="s">
        <v>97</v>
      </c>
      <c r="L64" s="2"/>
    </row>
    <row r="65" spans="1:12" x14ac:dyDescent="0.35">
      <c r="A65" s="3" t="s">
        <v>82</v>
      </c>
      <c r="B65" s="3" t="s">
        <v>83</v>
      </c>
      <c r="C65" s="3" t="s">
        <v>97</v>
      </c>
      <c r="L65" s="2"/>
    </row>
    <row r="66" spans="1:12" x14ac:dyDescent="0.35">
      <c r="A66" s="3" t="s">
        <v>82</v>
      </c>
      <c r="B66" s="3" t="s">
        <v>84</v>
      </c>
      <c r="C66" s="3" t="s">
        <v>97</v>
      </c>
      <c r="L66" s="2"/>
    </row>
    <row r="67" spans="1:12" x14ac:dyDescent="0.35">
      <c r="A67" s="3" t="s">
        <v>82</v>
      </c>
      <c r="B67" s="3" t="s">
        <v>85</v>
      </c>
      <c r="C67" s="3" t="s">
        <v>97</v>
      </c>
      <c r="L67" s="2"/>
    </row>
    <row r="68" spans="1:12" x14ac:dyDescent="0.35">
      <c r="A68" s="3" t="s">
        <v>82</v>
      </c>
      <c r="B68" s="3" t="s">
        <v>86</v>
      </c>
      <c r="C68" s="3" t="s">
        <v>97</v>
      </c>
      <c r="L68" s="2"/>
    </row>
    <row r="69" spans="1:12" x14ac:dyDescent="0.35">
      <c r="A69" s="3" t="s">
        <v>82</v>
      </c>
      <c r="B69" s="3" t="s">
        <v>87</v>
      </c>
      <c r="C69" s="3" t="s">
        <v>97</v>
      </c>
      <c r="L69" s="2"/>
    </row>
    <row r="70" spans="1:12" x14ac:dyDescent="0.35">
      <c r="A70" s="3" t="s">
        <v>109</v>
      </c>
      <c r="B70" s="3" t="s">
        <v>110</v>
      </c>
      <c r="C70" s="3" t="s">
        <v>97</v>
      </c>
      <c r="J70" s="5" t="s">
        <v>110</v>
      </c>
      <c r="K70" s="4" t="s">
        <v>109</v>
      </c>
      <c r="L70" s="2"/>
    </row>
    <row r="71" spans="1:12" x14ac:dyDescent="0.35">
      <c r="A71" s="3" t="s">
        <v>109</v>
      </c>
      <c r="B71" s="3" t="s">
        <v>111</v>
      </c>
      <c r="C71" s="3" t="s">
        <v>97</v>
      </c>
      <c r="J71" s="5" t="s">
        <v>111</v>
      </c>
      <c r="K71" s="4" t="s">
        <v>109</v>
      </c>
      <c r="L71" s="2"/>
    </row>
    <row r="72" spans="1:12" x14ac:dyDescent="0.35">
      <c r="A72" s="3" t="s">
        <v>109</v>
      </c>
      <c r="B72" s="3" t="s">
        <v>112</v>
      </c>
      <c r="C72" s="3" t="s">
        <v>97</v>
      </c>
      <c r="J72" s="5" t="s">
        <v>112</v>
      </c>
      <c r="K72" s="4" t="s">
        <v>109</v>
      </c>
      <c r="L72" s="2"/>
    </row>
    <row r="73" spans="1:12" x14ac:dyDescent="0.35">
      <c r="A73" s="3" t="s">
        <v>109</v>
      </c>
      <c r="B73" s="3" t="s">
        <v>113</v>
      </c>
      <c r="C73" s="3" t="s">
        <v>97</v>
      </c>
      <c r="J73" s="5" t="s">
        <v>113</v>
      </c>
      <c r="K73" s="4" t="s">
        <v>109</v>
      </c>
      <c r="L73" s="2"/>
    </row>
    <row r="74" spans="1:12" x14ac:dyDescent="0.35">
      <c r="A74" s="3" t="s">
        <v>109</v>
      </c>
      <c r="B74" s="3" t="s">
        <v>114</v>
      </c>
      <c r="C74" s="3" t="s">
        <v>97</v>
      </c>
      <c r="J74" s="5" t="s">
        <v>114</v>
      </c>
      <c r="K74" s="4" t="s">
        <v>109</v>
      </c>
      <c r="L74" s="2"/>
    </row>
    <row r="75" spans="1:12" x14ac:dyDescent="0.35">
      <c r="A75" s="3" t="s">
        <v>115</v>
      </c>
      <c r="B75" s="3" t="s">
        <v>116</v>
      </c>
      <c r="C75" s="3" t="s">
        <v>97</v>
      </c>
      <c r="J75" s="5" t="s">
        <v>116</v>
      </c>
      <c r="K75" s="4" t="s">
        <v>115</v>
      </c>
      <c r="L75" s="2"/>
    </row>
    <row r="76" spans="1:12" x14ac:dyDescent="0.35">
      <c r="A76" s="3" t="s">
        <v>115</v>
      </c>
      <c r="B76" s="3" t="s">
        <v>117</v>
      </c>
      <c r="C76" s="3" t="s">
        <v>97</v>
      </c>
      <c r="J76" s="5" t="s">
        <v>117</v>
      </c>
      <c r="K76" s="4" t="s">
        <v>115</v>
      </c>
      <c r="L76" s="2"/>
    </row>
    <row r="77" spans="1:12" x14ac:dyDescent="0.35">
      <c r="A77" s="3" t="s">
        <v>115</v>
      </c>
      <c r="B77" s="3" t="s">
        <v>118</v>
      </c>
      <c r="C77" s="3" t="s">
        <v>97</v>
      </c>
      <c r="J77" s="5" t="s">
        <v>118</v>
      </c>
      <c r="K77" s="4" t="s">
        <v>115</v>
      </c>
      <c r="L77" s="2"/>
    </row>
    <row r="78" spans="1:12" x14ac:dyDescent="0.35">
      <c r="A78" s="3" t="s">
        <v>115</v>
      </c>
      <c r="B78" s="3" t="s">
        <v>119</v>
      </c>
      <c r="C78" s="3" t="s">
        <v>97</v>
      </c>
      <c r="J78" s="5" t="s">
        <v>119</v>
      </c>
      <c r="K78" s="4" t="s">
        <v>115</v>
      </c>
      <c r="L78" s="2"/>
    </row>
    <row r="79" spans="1:12" x14ac:dyDescent="0.35">
      <c r="A79" s="3" t="s">
        <v>115</v>
      </c>
      <c r="B79" s="3" t="s">
        <v>120</v>
      </c>
      <c r="C79" s="3" t="s">
        <v>97</v>
      </c>
      <c r="J79" s="5" t="s">
        <v>120</v>
      </c>
      <c r="K79" s="4" t="s">
        <v>115</v>
      </c>
      <c r="L79" s="2"/>
    </row>
    <row r="80" spans="1:12" x14ac:dyDescent="0.35">
      <c r="A80" s="3" t="s">
        <v>115</v>
      </c>
      <c r="B80" s="3" t="s">
        <v>120</v>
      </c>
      <c r="C80" s="3" t="s">
        <v>97</v>
      </c>
      <c r="J80" s="7" t="s">
        <v>120</v>
      </c>
      <c r="K80" s="6" t="s">
        <v>115</v>
      </c>
      <c r="L80" s="2"/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6" tint="0.79998168889431442"/>
    <pageSetUpPr autoPageBreaks="0" fitToPage="1"/>
  </sheetPr>
  <dimension ref="A1:G778"/>
  <sheetViews>
    <sheetView showGridLines="0" zoomScale="80" zoomScaleNormal="80" zoomScaleSheetLayoutView="30" workbookViewId="0">
      <selection sqref="A1:E1"/>
    </sheetView>
  </sheetViews>
  <sheetFormatPr defaultColWidth="9" defaultRowHeight="30" customHeight="1" x14ac:dyDescent="0.35"/>
  <cols>
    <col min="1" max="1" width="35.625" style="79" customWidth="1"/>
    <col min="2" max="4" width="30.75" style="27" customWidth="1"/>
    <col min="5" max="5" width="35.625" style="27" customWidth="1"/>
    <col min="6" max="6" width="4.375" style="27" customWidth="1"/>
    <col min="7" max="16384" width="9" style="27"/>
  </cols>
  <sheetData>
    <row r="1" spans="1:5" ht="75" customHeight="1" thickBot="1" x14ac:dyDescent="0.4">
      <c r="A1" s="92" t="s">
        <v>141</v>
      </c>
      <c r="B1" s="93"/>
      <c r="C1" s="93"/>
      <c r="D1" s="93"/>
      <c r="E1" s="94"/>
    </row>
    <row r="2" spans="1:5" ht="35.1" customHeight="1" x14ac:dyDescent="0.35"/>
    <row r="3" spans="1:5" s="41" customFormat="1" ht="50.1" customHeight="1" x14ac:dyDescent="0.35">
      <c r="A3" s="101" t="s">
        <v>121</v>
      </c>
      <c r="B3" s="101"/>
      <c r="C3" s="101"/>
      <c r="D3" s="101"/>
      <c r="E3" s="101"/>
    </row>
    <row r="4" spans="1:5" s="39" customFormat="1" ht="50.1" customHeight="1" x14ac:dyDescent="0.35">
      <c r="A4" s="80" t="s">
        <v>122</v>
      </c>
      <c r="B4" s="77" t="s">
        <v>2</v>
      </c>
      <c r="C4" s="77" t="s">
        <v>3</v>
      </c>
      <c r="D4" s="77" t="s">
        <v>5</v>
      </c>
      <c r="E4" s="77" t="s">
        <v>123</v>
      </c>
    </row>
    <row r="5" spans="1:5" ht="50.1" customHeight="1" x14ac:dyDescent="0.35">
      <c r="A5" s="81" t="s">
        <v>11</v>
      </c>
      <c r="B5" s="34">
        <v>6000</v>
      </c>
      <c r="C5" s="34">
        <v>6000</v>
      </c>
      <c r="D5" s="69">
        <f>Table2[[#This Row],[ACTUAL]]-Table2[[#This Row],[ESTIMATED]]</f>
        <v>0</v>
      </c>
      <c r="E5" s="70">
        <f>Table2[[#This Row],[ACTUAL]]/Table2[[#This Row],[ESTIMATED]]-1</f>
        <v>0</v>
      </c>
    </row>
    <row r="6" spans="1:5" ht="50.1" customHeight="1" x14ac:dyDescent="0.35">
      <c r="A6" s="82" t="s">
        <v>124</v>
      </c>
      <c r="B6" s="47">
        <f>Expenses[[#Totals],[Column1]]</f>
        <v>4455.63</v>
      </c>
      <c r="C6" s="47">
        <f>Expenses[[#Totals],[ACTUAL]]</f>
        <v>4455.63</v>
      </c>
      <c r="D6" s="73">
        <f>Table2[[#This Row],[ACTUAL]]-Table2[[#This Row],[ESTIMATED]]</f>
        <v>0</v>
      </c>
      <c r="E6" s="74">
        <f>Table2[[#This Row],[ACTUAL]]/Table2[[#This Row],[ESTIMATED]]-1</f>
        <v>0</v>
      </c>
    </row>
    <row r="7" spans="1:5" ht="50.1" customHeight="1" x14ac:dyDescent="0.35">
      <c r="A7" s="83" t="s">
        <v>125</v>
      </c>
      <c r="B7" s="69">
        <f>B5-B6</f>
        <v>1544.37</v>
      </c>
      <c r="C7" s="69">
        <f t="shared" ref="C7" si="0">C5-C6</f>
        <v>1544.37</v>
      </c>
      <c r="D7" s="69">
        <f>SUBTOTAL(109,Table2[DIFFERENCE])</f>
        <v>0</v>
      </c>
      <c r="E7" s="70">
        <f>Table2[[#Totals],[ACTUAL]]/Table2[[#Totals],[ESTIMATED]]-1</f>
        <v>0</v>
      </c>
    </row>
    <row r="8" spans="1:5" ht="35.1" customHeight="1" x14ac:dyDescent="0.35">
      <c r="A8" s="84"/>
      <c r="B8" s="66"/>
      <c r="C8" s="66"/>
      <c r="D8" s="66"/>
      <c r="E8" s="67"/>
    </row>
    <row r="9" spans="1:5" ht="35.1" customHeight="1" x14ac:dyDescent="0.35"/>
    <row r="10" spans="1:5" ht="50.1" customHeight="1" x14ac:dyDescent="0.35">
      <c r="A10" s="102" t="s">
        <v>124</v>
      </c>
      <c r="B10" s="103"/>
      <c r="C10" s="103"/>
      <c r="D10" s="103"/>
      <c r="E10" s="104"/>
    </row>
    <row r="11" spans="1:5" s="39" customFormat="1" ht="50.1" customHeight="1" x14ac:dyDescent="0.35">
      <c r="A11" s="85" t="s">
        <v>126</v>
      </c>
      <c r="B11" s="78" t="s">
        <v>2</v>
      </c>
      <c r="C11" s="78" t="s">
        <v>3</v>
      </c>
      <c r="D11" s="78" t="s">
        <v>5</v>
      </c>
      <c r="E11" s="78" t="s">
        <v>127</v>
      </c>
    </row>
    <row r="12" spans="1:5" ht="50.1" customHeight="1" x14ac:dyDescent="0.35">
      <c r="A12" s="87" t="s">
        <v>128</v>
      </c>
      <c r="B12" s="71">
        <v>2250</v>
      </c>
      <c r="C12" s="71">
        <v>2250</v>
      </c>
      <c r="D12" s="72">
        <f>IFERROR(Table813[[#This Row],[ACTUAL]]-Table813[[#This Row],[ESTIMATED]],"-")</f>
        <v>0</v>
      </c>
      <c r="E12" s="71" t="str">
        <f>IF(Table813[[#This Row],[DIFFERENCE]]&lt;0,"You are under budget!","You are over budget.")</f>
        <v>You are over budget.</v>
      </c>
    </row>
    <row r="13" spans="1:5" ht="50.1" customHeight="1" x14ac:dyDescent="0.35">
      <c r="A13" s="88" t="s">
        <v>129</v>
      </c>
      <c r="B13" s="89">
        <v>0</v>
      </c>
      <c r="C13" s="89">
        <f>IFERROR(VLOOKUP(Table813[[#This Row],[EXPENSE CATEGORIES]],'Expense Inputs'!B:F,4,FALSE),"-")</f>
        <v>0</v>
      </c>
      <c r="D13" s="90">
        <f>IFERROR(Table813[[#This Row],[ACTUAL]]-Table813[[#This Row],[ESTIMATED]],"-")</f>
        <v>0</v>
      </c>
      <c r="E13" s="89" t="str">
        <f>IF(Table813[[#This Row],[DIFFERENCE]]&lt;0,"You are under budget!","You are over budget.")</f>
        <v>You are over budget.</v>
      </c>
    </row>
    <row r="14" spans="1:5" ht="50.1" customHeight="1" x14ac:dyDescent="0.35">
      <c r="A14" s="87" t="s">
        <v>130</v>
      </c>
      <c r="B14" s="71">
        <f>IFERROR(VLOOKUP(Table813[[#This Row],[EXPENSE CATEGORIES]],'Expense Inputs'!B:F,3,FALSE),"-")</f>
        <v>0</v>
      </c>
      <c r="C14" s="71">
        <f>IFERROR(VLOOKUP(Table813[[#This Row],[EXPENSE CATEGORIES]],'Expense Inputs'!B:F,4,FALSE),"-")</f>
        <v>0</v>
      </c>
      <c r="D14" s="72">
        <f>IFERROR(Table813[[#This Row],[ACTUAL]]-Table813[[#This Row],[ESTIMATED]],"-")</f>
        <v>0</v>
      </c>
      <c r="E14" s="71" t="str">
        <f>IF(Table813[[#This Row],[DIFFERENCE]]&lt;0,"You are under budget!","You are over budget.")</f>
        <v>You are over budget.</v>
      </c>
    </row>
    <row r="15" spans="1:5" ht="50.1" customHeight="1" x14ac:dyDescent="0.35">
      <c r="A15" s="88" t="s">
        <v>131</v>
      </c>
      <c r="B15" s="89">
        <f>IFERROR(VLOOKUP(Table813[[#This Row],[EXPENSE CATEGORIES]],'Expense Inputs'!B:F,3,FALSE),"-")</f>
        <v>40</v>
      </c>
      <c r="C15" s="89">
        <f>IFERROR(VLOOKUP(Table813[[#This Row],[EXPENSE CATEGORIES]],'Expense Inputs'!B:F,4,FALSE),"-")</f>
        <v>40</v>
      </c>
      <c r="D15" s="90">
        <f>IFERROR(Table813[[#This Row],[ACTUAL]]-Table813[[#This Row],[ESTIMATED]],"-")</f>
        <v>0</v>
      </c>
      <c r="E15" s="89" t="str">
        <f>IF(Table813[[#This Row],[DIFFERENCE]]&lt;0,"You are under budget!","You are over budget.")</f>
        <v>You are over budget.</v>
      </c>
    </row>
    <row r="16" spans="1:5" ht="50.1" customHeight="1" x14ac:dyDescent="0.35">
      <c r="A16" s="87" t="s">
        <v>132</v>
      </c>
      <c r="B16" s="71">
        <v>0</v>
      </c>
      <c r="C16" s="71"/>
      <c r="D16" s="72">
        <f>IFERROR(Table813[[#This Row],[ACTUAL]]-Table813[[#This Row],[ESTIMATED]],"-")</f>
        <v>0</v>
      </c>
      <c r="E16" s="71" t="str">
        <f>IF(Table813[[#This Row],[DIFFERENCE]]&lt;0,"You are under budget!","You are over budget.")</f>
        <v>You are over budget.</v>
      </c>
    </row>
    <row r="17" spans="1:7" ht="50.1" customHeight="1" x14ac:dyDescent="0.6">
      <c r="A17" s="88" t="s">
        <v>133</v>
      </c>
      <c r="B17" s="89">
        <v>150</v>
      </c>
      <c r="C17" s="89" t="str">
        <f>IFERROR(VLOOKUP(Table813[[#This Row],[EXPENSE CATEGORIES]],'Expense Inputs'!B:F,4,FALSE),"-")</f>
        <v>-</v>
      </c>
      <c r="D17" s="90" t="str">
        <f>IFERROR(Table813[[#This Row],[ACTUAL]]-Table813[[#This Row],[ESTIMATED]],"-")</f>
        <v>-</v>
      </c>
      <c r="E17" s="89" t="str">
        <f>IF(Table813[[#This Row],[DIFFERENCE]]&lt;0,"You are under budget!","You are over budget.")</f>
        <v>You are over budget.</v>
      </c>
      <c r="F17" s="68"/>
      <c r="G17" s="68"/>
    </row>
    <row r="18" spans="1:7" ht="50.1" customHeight="1" x14ac:dyDescent="0.35">
      <c r="A18" s="87" t="s">
        <v>134</v>
      </c>
      <c r="B18" s="71">
        <v>800</v>
      </c>
      <c r="C18" s="71">
        <v>800</v>
      </c>
      <c r="D18" s="72">
        <f>IFERROR(Table813[[#This Row],[ACTUAL]]-Table813[[#This Row],[ESTIMATED]],"-")</f>
        <v>0</v>
      </c>
      <c r="E18" s="71" t="str">
        <f>IF(Table813[[#This Row],[DIFFERENCE]]&lt;0,"You are under budget!","You are over budget.")</f>
        <v>You are over budget.</v>
      </c>
    </row>
    <row r="19" spans="1:7" ht="50.1" customHeight="1" x14ac:dyDescent="0.35">
      <c r="A19" s="88" t="s">
        <v>135</v>
      </c>
      <c r="B19" s="89">
        <f>IFERROR(VLOOKUP(Table813[[#This Row],[EXPENSE CATEGORIES]],'Expense Inputs'!B:F,3,FALSE),"-")</f>
        <v>0</v>
      </c>
      <c r="C19" s="89">
        <f>IFERROR(VLOOKUP(Table813[[#This Row],[EXPENSE CATEGORIES]],'Expense Inputs'!B:F,4,FALSE),"-")</f>
        <v>0</v>
      </c>
      <c r="D19" s="90">
        <f>IFERROR(Table813[[#This Row],[ACTUAL]]-Table813[[#This Row],[ESTIMATED]],"-")</f>
        <v>0</v>
      </c>
      <c r="E19" s="89" t="str">
        <f>IF(Table813[[#This Row],[DIFFERENCE]]&lt;0,"You are under budget!","You are over budget.")</f>
        <v>You are over budget.</v>
      </c>
    </row>
    <row r="20" spans="1:7" ht="50.1" customHeight="1" x14ac:dyDescent="0.35">
      <c r="A20" s="87" t="s">
        <v>136</v>
      </c>
      <c r="B20" s="71">
        <v>1000</v>
      </c>
      <c r="C20" s="71">
        <v>1000</v>
      </c>
      <c r="D20" s="72">
        <f>IFERROR(Table813[[#This Row],[ACTUAL]]-Table813[[#This Row],[ESTIMATED]],"-")</f>
        <v>0</v>
      </c>
      <c r="E20" s="71" t="str">
        <f>IF(Table813[[#This Row],[DIFFERENCE]]&lt;0,"You are under budget!","You are over budget.")</f>
        <v>You are over budget.</v>
      </c>
    </row>
    <row r="21" spans="1:7" ht="50.1" customHeight="1" x14ac:dyDescent="0.35">
      <c r="A21" s="87" t="s">
        <v>137</v>
      </c>
      <c r="B21" s="71">
        <v>40</v>
      </c>
      <c r="C21" s="71">
        <v>40</v>
      </c>
      <c r="D21" s="72">
        <f>IFERROR(Table813[[#This Row],[ACTUAL]]-Table813[[#This Row],[ESTIMATED]],"-")</f>
        <v>0</v>
      </c>
      <c r="E21" s="71" t="str">
        <f>IF(Table813[[#This Row],[DIFFERENCE]]&lt;0,"You are under budget!","You are over budget.")</f>
        <v>You are over budget.</v>
      </c>
    </row>
    <row r="22" spans="1:7" ht="50.1" customHeight="1" x14ac:dyDescent="0.35">
      <c r="A22" s="88" t="s">
        <v>55</v>
      </c>
      <c r="B22" s="89">
        <v>300</v>
      </c>
      <c r="C22" s="89">
        <v>300</v>
      </c>
      <c r="D22" s="90">
        <f>IFERROR(Table813[[#This Row],[ACTUAL]]-Table813[[#This Row],[ESTIMATED]],"-")</f>
        <v>0</v>
      </c>
      <c r="E22" s="89" t="str">
        <f>IF(Table813[[#This Row],[DIFFERENCE]]&lt;0,"You are under budget!","You are over budget.")</f>
        <v>You are over budget.</v>
      </c>
    </row>
    <row r="23" spans="1:7" ht="50.1" customHeight="1" x14ac:dyDescent="0.35">
      <c r="A23" s="87" t="s">
        <v>138</v>
      </c>
      <c r="B23" s="71">
        <v>200</v>
      </c>
      <c r="C23" s="71">
        <v>200</v>
      </c>
      <c r="D23" s="72">
        <f>IFERROR(Table813[[#This Row],[ACTUAL]]-Table813[[#This Row],[ESTIMATED]],"-")</f>
        <v>0</v>
      </c>
      <c r="E23" s="71" t="str">
        <f>IF(Table813[[#This Row],[DIFFERENCE]]&lt;0,"You are under budget!","You are over budget.")</f>
        <v>You are over budget.</v>
      </c>
    </row>
    <row r="24" spans="1:7" ht="50.1" customHeight="1" x14ac:dyDescent="0.35">
      <c r="A24" s="88" t="s">
        <v>139</v>
      </c>
      <c r="B24" s="89">
        <f>IFERROR(VLOOKUP(Table813[[#This Row],[EXPENSE CATEGORIES]],'Expense Inputs'!B:F,3,FALSE),"-")</f>
        <v>0</v>
      </c>
      <c r="C24" s="89">
        <f>IFERROR(VLOOKUP(Table813[[#This Row],[EXPENSE CATEGORIES]],'Expense Inputs'!B:F,4,FALSE),"-")</f>
        <v>0</v>
      </c>
      <c r="D24" s="90">
        <f>IFERROR(Table813[[#This Row],[ACTUAL]]-Table813[[#This Row],[ESTIMATED]],"-")</f>
        <v>0</v>
      </c>
      <c r="E24" s="89" t="str">
        <f>IF(Table813[[#This Row],[DIFFERENCE]]&lt;0,"You are under budget!","You are over budget.")</f>
        <v>You are over budget.</v>
      </c>
    </row>
    <row r="25" spans="1:7" ht="50.1" customHeight="1" x14ac:dyDescent="0.35">
      <c r="A25" s="86" t="s">
        <v>124</v>
      </c>
      <c r="B25" s="75">
        <f>SUBTOTAL(9,B12:B24)</f>
        <v>4780</v>
      </c>
      <c r="C25" s="75">
        <f>SUBTOTAL(9,C12:C24)</f>
        <v>4630</v>
      </c>
      <c r="D25" s="76">
        <f>Table813[[#This Row],[ACTUAL]]-Table813[[#This Row],[ESTIMATED]]</f>
        <v>-150</v>
      </c>
      <c r="E25" s="75" t="str">
        <f>IF(Table813[[#This Row],[DIFFERENCE]]&lt;0,"You are under budget!","You are over budget.")</f>
        <v>You are under budget!</v>
      </c>
    </row>
    <row r="26" spans="1:7" ht="35.1" customHeight="1" x14ac:dyDescent="0.35"/>
    <row r="27" spans="1:7" ht="35.1" customHeight="1" x14ac:dyDescent="0.35"/>
    <row r="28" spans="1:7" ht="35.1" customHeight="1" x14ac:dyDescent="0.35"/>
    <row r="29" spans="1:7" ht="35.1" customHeight="1" x14ac:dyDescent="0.35"/>
    <row r="30" spans="1:7" ht="35.1" customHeight="1" x14ac:dyDescent="0.35"/>
    <row r="31" spans="1:7" ht="35.1" customHeight="1" x14ac:dyDescent="0.35"/>
    <row r="32" spans="1:7" ht="35.1" customHeight="1" x14ac:dyDescent="0.35"/>
    <row r="33" ht="35.1" customHeight="1" x14ac:dyDescent="0.35"/>
    <row r="34" ht="35.1" customHeight="1" x14ac:dyDescent="0.35"/>
    <row r="35" ht="35.1" customHeight="1" x14ac:dyDescent="0.35"/>
    <row r="36" ht="35.1" customHeight="1" x14ac:dyDescent="0.35"/>
    <row r="37" ht="35.1" customHeight="1" x14ac:dyDescent="0.35"/>
    <row r="38" ht="35.1" customHeight="1" x14ac:dyDescent="0.35"/>
    <row r="39" ht="35.1" customHeight="1" x14ac:dyDescent="0.35"/>
    <row r="40" ht="35.1" customHeight="1" x14ac:dyDescent="0.35"/>
    <row r="41" ht="35.1" customHeight="1" x14ac:dyDescent="0.35"/>
    <row r="42" ht="35.1" customHeight="1" x14ac:dyDescent="0.35"/>
    <row r="43" ht="35.1" customHeight="1" x14ac:dyDescent="0.35"/>
    <row r="44" ht="35.1" customHeight="1" x14ac:dyDescent="0.35"/>
    <row r="45" ht="35.1" customHeight="1" x14ac:dyDescent="0.35"/>
    <row r="46" ht="35.1" customHeight="1" x14ac:dyDescent="0.35"/>
    <row r="47" ht="35.1" customHeight="1" x14ac:dyDescent="0.35"/>
    <row r="48" ht="35.1" customHeight="1" x14ac:dyDescent="0.35"/>
    <row r="49" ht="35.1" customHeight="1" x14ac:dyDescent="0.35"/>
    <row r="50" ht="35.1" customHeight="1" x14ac:dyDescent="0.35"/>
    <row r="51" ht="35.1" customHeight="1" x14ac:dyDescent="0.35"/>
    <row r="52" ht="35.1" customHeight="1" x14ac:dyDescent="0.35"/>
    <row r="53" ht="35.1" customHeight="1" x14ac:dyDescent="0.35"/>
    <row r="54" ht="35.1" customHeight="1" x14ac:dyDescent="0.35"/>
    <row r="55" ht="35.1" customHeight="1" x14ac:dyDescent="0.35"/>
    <row r="56" ht="35.1" customHeight="1" x14ac:dyDescent="0.35"/>
    <row r="57" ht="35.1" customHeight="1" x14ac:dyDescent="0.35"/>
    <row r="58" ht="35.1" customHeight="1" x14ac:dyDescent="0.35"/>
    <row r="59" ht="35.1" customHeight="1" x14ac:dyDescent="0.35"/>
    <row r="60" ht="35.1" customHeight="1" x14ac:dyDescent="0.35"/>
    <row r="61" ht="35.1" customHeight="1" x14ac:dyDescent="0.35"/>
    <row r="62" ht="35.1" customHeight="1" x14ac:dyDescent="0.35"/>
    <row r="63" ht="35.1" customHeight="1" x14ac:dyDescent="0.35"/>
    <row r="64" ht="35.1" customHeight="1" x14ac:dyDescent="0.35"/>
    <row r="65" ht="35.1" customHeight="1" x14ac:dyDescent="0.35"/>
    <row r="66" ht="35.1" customHeight="1" x14ac:dyDescent="0.35"/>
    <row r="67" ht="35.1" customHeight="1" x14ac:dyDescent="0.35"/>
    <row r="68" ht="35.1" customHeight="1" x14ac:dyDescent="0.35"/>
    <row r="69" ht="35.1" customHeight="1" x14ac:dyDescent="0.35"/>
    <row r="70" ht="35.1" customHeight="1" x14ac:dyDescent="0.35"/>
    <row r="71" ht="35.1" customHeight="1" x14ac:dyDescent="0.35"/>
    <row r="72" ht="35.1" customHeight="1" x14ac:dyDescent="0.35"/>
    <row r="73" ht="35.1" customHeight="1" x14ac:dyDescent="0.35"/>
    <row r="74" ht="35.1" customHeight="1" x14ac:dyDescent="0.35"/>
    <row r="75" ht="35.1" customHeight="1" x14ac:dyDescent="0.35"/>
    <row r="76" ht="35.1" customHeight="1" x14ac:dyDescent="0.35"/>
    <row r="77" ht="35.1" customHeight="1" x14ac:dyDescent="0.35"/>
    <row r="78" ht="35.1" customHeight="1" x14ac:dyDescent="0.35"/>
    <row r="79" ht="35.1" customHeight="1" x14ac:dyDescent="0.35"/>
    <row r="80" ht="35.1" customHeight="1" x14ac:dyDescent="0.35"/>
    <row r="81" ht="35.1" customHeight="1" x14ac:dyDescent="0.35"/>
    <row r="82" ht="35.1" customHeight="1" x14ac:dyDescent="0.35"/>
    <row r="83" ht="35.1" customHeight="1" x14ac:dyDescent="0.35"/>
    <row r="84" ht="35.1" customHeight="1" x14ac:dyDescent="0.35"/>
    <row r="85" ht="35.1" customHeight="1" x14ac:dyDescent="0.35"/>
    <row r="86" ht="35.1" customHeight="1" x14ac:dyDescent="0.35"/>
    <row r="87" ht="35.1" customHeight="1" x14ac:dyDescent="0.35"/>
    <row r="88" ht="35.1" customHeight="1" x14ac:dyDescent="0.35"/>
    <row r="89" ht="35.1" customHeight="1" x14ac:dyDescent="0.35"/>
    <row r="90" ht="35.1" customHeight="1" x14ac:dyDescent="0.35"/>
    <row r="91" ht="35.1" customHeight="1" x14ac:dyDescent="0.35"/>
    <row r="92" ht="35.1" customHeight="1" x14ac:dyDescent="0.35"/>
    <row r="93" ht="35.1" customHeight="1" x14ac:dyDescent="0.35"/>
    <row r="94" ht="35.1" customHeight="1" x14ac:dyDescent="0.35"/>
    <row r="95" ht="35.1" customHeight="1" x14ac:dyDescent="0.35"/>
    <row r="96" ht="35.1" customHeight="1" x14ac:dyDescent="0.35"/>
    <row r="97" ht="35.1" customHeight="1" x14ac:dyDescent="0.35"/>
    <row r="98" ht="35.1" customHeight="1" x14ac:dyDescent="0.35"/>
    <row r="99" ht="35.1" customHeight="1" x14ac:dyDescent="0.35"/>
    <row r="100" ht="35.1" customHeight="1" x14ac:dyDescent="0.35"/>
    <row r="101" ht="35.1" customHeight="1" x14ac:dyDescent="0.35"/>
    <row r="102" ht="35.1" customHeight="1" x14ac:dyDescent="0.35"/>
    <row r="103" ht="35.1" customHeight="1" x14ac:dyDescent="0.35"/>
    <row r="104" ht="35.1" customHeight="1" x14ac:dyDescent="0.35"/>
    <row r="105" ht="35.1" customHeight="1" x14ac:dyDescent="0.35"/>
    <row r="106" ht="35.1" customHeight="1" x14ac:dyDescent="0.35"/>
    <row r="107" ht="35.1" customHeight="1" x14ac:dyDescent="0.35"/>
    <row r="108" ht="35.1" customHeight="1" x14ac:dyDescent="0.35"/>
    <row r="109" ht="35.1" customHeight="1" x14ac:dyDescent="0.35"/>
    <row r="110" ht="35.1" customHeight="1" x14ac:dyDescent="0.35"/>
    <row r="111" ht="35.1" customHeight="1" x14ac:dyDescent="0.35"/>
    <row r="112" ht="35.1" customHeight="1" x14ac:dyDescent="0.35"/>
    <row r="113" ht="35.1" customHeight="1" x14ac:dyDescent="0.35"/>
    <row r="114" ht="35.1" customHeight="1" x14ac:dyDescent="0.35"/>
    <row r="115" ht="35.1" customHeight="1" x14ac:dyDescent="0.35"/>
    <row r="116" ht="35.1" customHeight="1" x14ac:dyDescent="0.35"/>
    <row r="117" ht="35.1" customHeight="1" x14ac:dyDescent="0.35"/>
    <row r="118" ht="35.1" customHeight="1" x14ac:dyDescent="0.35"/>
    <row r="119" ht="35.1" customHeight="1" x14ac:dyDescent="0.35"/>
    <row r="120" ht="35.1" customHeight="1" x14ac:dyDescent="0.35"/>
    <row r="121" ht="35.1" customHeight="1" x14ac:dyDescent="0.35"/>
    <row r="122" ht="35.1" customHeight="1" x14ac:dyDescent="0.35"/>
    <row r="123" ht="35.1" customHeight="1" x14ac:dyDescent="0.35"/>
    <row r="124" ht="35.1" customHeight="1" x14ac:dyDescent="0.35"/>
    <row r="125" ht="35.1" customHeight="1" x14ac:dyDescent="0.35"/>
    <row r="126" ht="35.1" customHeight="1" x14ac:dyDescent="0.35"/>
    <row r="127" ht="35.1" customHeight="1" x14ac:dyDescent="0.35"/>
    <row r="128" ht="35.1" customHeight="1" x14ac:dyDescent="0.35"/>
    <row r="129" ht="35.1" customHeight="1" x14ac:dyDescent="0.35"/>
    <row r="130" ht="35.1" customHeight="1" x14ac:dyDescent="0.35"/>
    <row r="131" ht="35.1" customHeight="1" x14ac:dyDescent="0.35"/>
    <row r="132" ht="35.1" customHeight="1" x14ac:dyDescent="0.35"/>
    <row r="133" ht="35.1" customHeight="1" x14ac:dyDescent="0.35"/>
    <row r="134" ht="35.1" customHeight="1" x14ac:dyDescent="0.35"/>
    <row r="135" ht="35.1" customHeight="1" x14ac:dyDescent="0.35"/>
    <row r="136" ht="35.1" customHeight="1" x14ac:dyDescent="0.35"/>
    <row r="137" ht="35.1" customHeight="1" x14ac:dyDescent="0.35"/>
    <row r="138" ht="35.1" customHeight="1" x14ac:dyDescent="0.35"/>
    <row r="139" ht="35.1" customHeight="1" x14ac:dyDescent="0.35"/>
    <row r="140" ht="35.1" customHeight="1" x14ac:dyDescent="0.35"/>
    <row r="141" ht="35.1" customHeight="1" x14ac:dyDescent="0.35"/>
    <row r="142" ht="35.1" customHeight="1" x14ac:dyDescent="0.35"/>
    <row r="143" ht="35.1" customHeight="1" x14ac:dyDescent="0.35"/>
    <row r="144" ht="35.1" customHeight="1" x14ac:dyDescent="0.35"/>
    <row r="145" ht="35.1" customHeight="1" x14ac:dyDescent="0.35"/>
    <row r="146" ht="35.1" customHeight="1" x14ac:dyDescent="0.35"/>
    <row r="147" ht="35.1" customHeight="1" x14ac:dyDescent="0.35"/>
    <row r="148" ht="35.1" customHeight="1" x14ac:dyDescent="0.35"/>
    <row r="149" ht="35.1" customHeight="1" x14ac:dyDescent="0.35"/>
    <row r="150" ht="35.1" customHeight="1" x14ac:dyDescent="0.35"/>
    <row r="151" ht="35.1" customHeight="1" x14ac:dyDescent="0.35"/>
    <row r="152" ht="35.1" customHeight="1" x14ac:dyDescent="0.35"/>
    <row r="153" ht="35.1" customHeight="1" x14ac:dyDescent="0.35"/>
    <row r="154" ht="35.1" customHeight="1" x14ac:dyDescent="0.35"/>
    <row r="155" ht="35.1" customHeight="1" x14ac:dyDescent="0.35"/>
    <row r="156" ht="35.1" customHeight="1" x14ac:dyDescent="0.35"/>
    <row r="157" ht="35.1" customHeight="1" x14ac:dyDescent="0.35"/>
    <row r="158" ht="35.1" customHeight="1" x14ac:dyDescent="0.35"/>
    <row r="159" ht="35.1" customHeight="1" x14ac:dyDescent="0.35"/>
    <row r="160" ht="35.1" customHeight="1" x14ac:dyDescent="0.35"/>
    <row r="161" ht="35.1" customHeight="1" x14ac:dyDescent="0.35"/>
    <row r="162" ht="35.1" customHeight="1" x14ac:dyDescent="0.35"/>
    <row r="163" ht="35.1" customHeight="1" x14ac:dyDescent="0.35"/>
    <row r="164" ht="35.1" customHeight="1" x14ac:dyDescent="0.35"/>
    <row r="165" ht="35.1" customHeight="1" x14ac:dyDescent="0.35"/>
    <row r="166" ht="35.1" customHeight="1" x14ac:dyDescent="0.35"/>
    <row r="167" ht="35.1" customHeight="1" x14ac:dyDescent="0.35"/>
    <row r="168" ht="35.1" customHeight="1" x14ac:dyDescent="0.35"/>
    <row r="169" ht="35.1" customHeight="1" x14ac:dyDescent="0.35"/>
    <row r="170" ht="35.1" customHeight="1" x14ac:dyDescent="0.35"/>
    <row r="171" ht="35.1" customHeight="1" x14ac:dyDescent="0.35"/>
    <row r="172" ht="35.1" customHeight="1" x14ac:dyDescent="0.35"/>
    <row r="173" ht="35.1" customHeight="1" x14ac:dyDescent="0.35"/>
    <row r="174" ht="35.1" customHeight="1" x14ac:dyDescent="0.35"/>
    <row r="175" ht="35.1" customHeight="1" x14ac:dyDescent="0.35"/>
    <row r="176" ht="35.1" customHeight="1" x14ac:dyDescent="0.35"/>
    <row r="177" ht="35.1" customHeight="1" x14ac:dyDescent="0.35"/>
    <row r="178" ht="35.1" customHeight="1" x14ac:dyDescent="0.35"/>
    <row r="179" ht="35.1" customHeight="1" x14ac:dyDescent="0.35"/>
    <row r="180" ht="35.1" customHeight="1" x14ac:dyDescent="0.35"/>
    <row r="181" ht="35.1" customHeight="1" x14ac:dyDescent="0.35"/>
    <row r="182" ht="35.1" customHeight="1" x14ac:dyDescent="0.35"/>
    <row r="183" ht="35.1" customHeight="1" x14ac:dyDescent="0.35"/>
    <row r="184" ht="35.1" customHeight="1" x14ac:dyDescent="0.35"/>
    <row r="185" ht="35.1" customHeight="1" x14ac:dyDescent="0.35"/>
    <row r="186" ht="35.1" customHeight="1" x14ac:dyDescent="0.35"/>
    <row r="187" ht="35.1" customHeight="1" x14ac:dyDescent="0.35"/>
    <row r="188" ht="35.1" customHeight="1" x14ac:dyDescent="0.35"/>
    <row r="189" ht="35.1" customHeight="1" x14ac:dyDescent="0.35"/>
    <row r="190" ht="35.1" customHeight="1" x14ac:dyDescent="0.35"/>
    <row r="191" ht="35.1" customHeight="1" x14ac:dyDescent="0.35"/>
    <row r="192" ht="35.1" customHeight="1" x14ac:dyDescent="0.35"/>
    <row r="193" ht="35.1" customHeight="1" x14ac:dyDescent="0.35"/>
    <row r="194" ht="35.1" customHeight="1" x14ac:dyDescent="0.35"/>
    <row r="195" ht="35.1" customHeight="1" x14ac:dyDescent="0.35"/>
    <row r="196" ht="35.1" customHeight="1" x14ac:dyDescent="0.35"/>
    <row r="197" ht="35.1" customHeight="1" x14ac:dyDescent="0.35"/>
    <row r="198" ht="35.1" customHeight="1" x14ac:dyDescent="0.35"/>
    <row r="199" ht="35.1" customHeight="1" x14ac:dyDescent="0.35"/>
    <row r="200" ht="35.1" customHeight="1" x14ac:dyDescent="0.35"/>
    <row r="201" ht="35.1" customHeight="1" x14ac:dyDescent="0.35"/>
    <row r="202" ht="35.1" customHeight="1" x14ac:dyDescent="0.35"/>
    <row r="203" ht="35.1" customHeight="1" x14ac:dyDescent="0.35"/>
    <row r="204" ht="35.1" customHeight="1" x14ac:dyDescent="0.35"/>
    <row r="205" ht="35.1" customHeight="1" x14ac:dyDescent="0.35"/>
    <row r="206" ht="35.1" customHeight="1" x14ac:dyDescent="0.35"/>
    <row r="207" ht="35.1" customHeight="1" x14ac:dyDescent="0.35"/>
    <row r="208" ht="35.1" customHeight="1" x14ac:dyDescent="0.35"/>
    <row r="209" ht="35.1" customHeight="1" x14ac:dyDescent="0.35"/>
    <row r="210" ht="35.1" customHeight="1" x14ac:dyDescent="0.35"/>
    <row r="211" ht="35.1" customHeight="1" x14ac:dyDescent="0.35"/>
    <row r="212" ht="35.1" customHeight="1" x14ac:dyDescent="0.35"/>
    <row r="213" ht="35.1" customHeight="1" x14ac:dyDescent="0.35"/>
    <row r="214" ht="35.1" customHeight="1" x14ac:dyDescent="0.35"/>
    <row r="215" ht="35.1" customHeight="1" x14ac:dyDescent="0.35"/>
    <row r="216" ht="35.1" customHeight="1" x14ac:dyDescent="0.35"/>
    <row r="217" ht="35.1" customHeight="1" x14ac:dyDescent="0.35"/>
    <row r="218" ht="35.1" customHeight="1" x14ac:dyDescent="0.35"/>
    <row r="219" ht="35.1" customHeight="1" x14ac:dyDescent="0.35"/>
    <row r="220" ht="35.1" customHeight="1" x14ac:dyDescent="0.35"/>
    <row r="221" ht="35.1" customHeight="1" x14ac:dyDescent="0.35"/>
    <row r="222" ht="35.1" customHeight="1" x14ac:dyDescent="0.35"/>
    <row r="223" ht="35.1" customHeight="1" x14ac:dyDescent="0.35"/>
    <row r="224" ht="35.1" customHeight="1" x14ac:dyDescent="0.35"/>
    <row r="225" ht="35.1" customHeight="1" x14ac:dyDescent="0.35"/>
    <row r="226" ht="35.1" customHeight="1" x14ac:dyDescent="0.35"/>
    <row r="227" ht="35.1" customHeight="1" x14ac:dyDescent="0.35"/>
    <row r="228" ht="35.1" customHeight="1" x14ac:dyDescent="0.35"/>
    <row r="229" ht="35.1" customHeight="1" x14ac:dyDescent="0.35"/>
    <row r="230" ht="35.1" customHeight="1" x14ac:dyDescent="0.35"/>
    <row r="231" ht="35.1" customHeight="1" x14ac:dyDescent="0.35"/>
    <row r="232" ht="35.1" customHeight="1" x14ac:dyDescent="0.35"/>
    <row r="233" ht="35.1" customHeight="1" x14ac:dyDescent="0.35"/>
    <row r="234" ht="35.1" customHeight="1" x14ac:dyDescent="0.35"/>
    <row r="235" ht="35.1" customHeight="1" x14ac:dyDescent="0.35"/>
    <row r="236" ht="35.1" customHeight="1" x14ac:dyDescent="0.35"/>
    <row r="237" ht="35.1" customHeight="1" x14ac:dyDescent="0.35"/>
    <row r="238" ht="35.1" customHeight="1" x14ac:dyDescent="0.35"/>
    <row r="239" ht="35.1" customHeight="1" x14ac:dyDescent="0.35"/>
    <row r="240" ht="35.1" customHeight="1" x14ac:dyDescent="0.35"/>
    <row r="241" ht="35.1" customHeight="1" x14ac:dyDescent="0.35"/>
    <row r="242" ht="35.1" customHeight="1" x14ac:dyDescent="0.35"/>
    <row r="243" ht="35.1" customHeight="1" x14ac:dyDescent="0.35"/>
    <row r="244" ht="35.1" customHeight="1" x14ac:dyDescent="0.35"/>
    <row r="245" ht="35.1" customHeight="1" x14ac:dyDescent="0.35"/>
    <row r="246" ht="35.1" customHeight="1" x14ac:dyDescent="0.35"/>
    <row r="247" ht="35.1" customHeight="1" x14ac:dyDescent="0.35"/>
    <row r="248" ht="35.1" customHeight="1" x14ac:dyDescent="0.35"/>
    <row r="249" ht="35.1" customHeight="1" x14ac:dyDescent="0.35"/>
    <row r="250" ht="35.1" customHeight="1" x14ac:dyDescent="0.35"/>
    <row r="251" ht="35.1" customHeight="1" x14ac:dyDescent="0.35"/>
    <row r="252" ht="35.1" customHeight="1" x14ac:dyDescent="0.35"/>
    <row r="253" ht="35.1" customHeight="1" x14ac:dyDescent="0.35"/>
    <row r="254" ht="35.1" customHeight="1" x14ac:dyDescent="0.35"/>
    <row r="255" ht="35.1" customHeight="1" x14ac:dyDescent="0.35"/>
    <row r="256" ht="35.1" customHeight="1" x14ac:dyDescent="0.35"/>
    <row r="257" ht="35.1" customHeight="1" x14ac:dyDescent="0.35"/>
    <row r="258" ht="35.1" customHeight="1" x14ac:dyDescent="0.35"/>
    <row r="259" ht="35.1" customHeight="1" x14ac:dyDescent="0.35"/>
    <row r="260" ht="35.1" customHeight="1" x14ac:dyDescent="0.35"/>
    <row r="261" ht="35.1" customHeight="1" x14ac:dyDescent="0.35"/>
    <row r="262" ht="35.1" customHeight="1" x14ac:dyDescent="0.35"/>
    <row r="263" ht="35.1" customHeight="1" x14ac:dyDescent="0.35"/>
    <row r="264" ht="35.1" customHeight="1" x14ac:dyDescent="0.35"/>
    <row r="265" ht="35.1" customHeight="1" x14ac:dyDescent="0.35"/>
    <row r="266" ht="35.1" customHeight="1" x14ac:dyDescent="0.35"/>
    <row r="267" ht="35.1" customHeight="1" x14ac:dyDescent="0.35"/>
    <row r="268" ht="35.1" customHeight="1" x14ac:dyDescent="0.35"/>
    <row r="269" ht="35.1" customHeight="1" x14ac:dyDescent="0.35"/>
    <row r="270" ht="35.1" customHeight="1" x14ac:dyDescent="0.35"/>
    <row r="271" ht="35.1" customHeight="1" x14ac:dyDescent="0.35"/>
    <row r="272" ht="35.1" customHeight="1" x14ac:dyDescent="0.35"/>
    <row r="273" ht="35.1" customHeight="1" x14ac:dyDescent="0.35"/>
    <row r="274" ht="35.1" customHeight="1" x14ac:dyDescent="0.35"/>
    <row r="275" ht="35.1" customHeight="1" x14ac:dyDescent="0.35"/>
    <row r="276" ht="35.1" customHeight="1" x14ac:dyDescent="0.35"/>
    <row r="277" ht="35.1" customHeight="1" x14ac:dyDescent="0.35"/>
    <row r="278" ht="35.1" customHeight="1" x14ac:dyDescent="0.35"/>
    <row r="279" ht="35.1" customHeight="1" x14ac:dyDescent="0.35"/>
    <row r="280" ht="35.1" customHeight="1" x14ac:dyDescent="0.35"/>
    <row r="281" ht="35.1" customHeight="1" x14ac:dyDescent="0.35"/>
    <row r="282" ht="35.1" customHeight="1" x14ac:dyDescent="0.35"/>
    <row r="283" ht="35.1" customHeight="1" x14ac:dyDescent="0.35"/>
    <row r="284" ht="35.1" customHeight="1" x14ac:dyDescent="0.35"/>
    <row r="285" ht="35.1" customHeight="1" x14ac:dyDescent="0.35"/>
    <row r="286" ht="35.1" customHeight="1" x14ac:dyDescent="0.35"/>
    <row r="287" ht="35.1" customHeight="1" x14ac:dyDescent="0.35"/>
    <row r="288" ht="35.1" customHeight="1" x14ac:dyDescent="0.35"/>
    <row r="289" ht="35.1" customHeight="1" x14ac:dyDescent="0.35"/>
    <row r="290" ht="35.1" customHeight="1" x14ac:dyDescent="0.35"/>
    <row r="291" ht="35.1" customHeight="1" x14ac:dyDescent="0.35"/>
    <row r="292" ht="35.1" customHeight="1" x14ac:dyDescent="0.35"/>
    <row r="293" ht="35.1" customHeight="1" x14ac:dyDescent="0.35"/>
    <row r="294" ht="35.1" customHeight="1" x14ac:dyDescent="0.35"/>
    <row r="295" ht="35.1" customHeight="1" x14ac:dyDescent="0.35"/>
    <row r="296" ht="35.1" customHeight="1" x14ac:dyDescent="0.35"/>
    <row r="297" ht="35.1" customHeight="1" x14ac:dyDescent="0.35"/>
    <row r="298" ht="35.1" customHeight="1" x14ac:dyDescent="0.35"/>
    <row r="299" ht="35.1" customHeight="1" x14ac:dyDescent="0.35"/>
    <row r="300" ht="35.1" customHeight="1" x14ac:dyDescent="0.35"/>
    <row r="301" ht="35.1" customHeight="1" x14ac:dyDescent="0.35"/>
    <row r="302" ht="35.1" customHeight="1" x14ac:dyDescent="0.35"/>
    <row r="303" ht="35.1" customHeight="1" x14ac:dyDescent="0.35"/>
    <row r="304" ht="35.1" customHeight="1" x14ac:dyDescent="0.35"/>
    <row r="305" ht="35.1" customHeight="1" x14ac:dyDescent="0.35"/>
    <row r="306" ht="35.1" customHeight="1" x14ac:dyDescent="0.35"/>
    <row r="307" ht="35.1" customHeight="1" x14ac:dyDescent="0.35"/>
    <row r="308" ht="35.1" customHeight="1" x14ac:dyDescent="0.35"/>
    <row r="309" ht="35.1" customHeight="1" x14ac:dyDescent="0.35"/>
    <row r="310" ht="35.1" customHeight="1" x14ac:dyDescent="0.35"/>
    <row r="311" ht="35.1" customHeight="1" x14ac:dyDescent="0.35"/>
    <row r="312" ht="35.1" customHeight="1" x14ac:dyDescent="0.35"/>
    <row r="313" ht="35.1" customHeight="1" x14ac:dyDescent="0.35"/>
    <row r="314" ht="35.1" customHeight="1" x14ac:dyDescent="0.35"/>
    <row r="315" ht="35.1" customHeight="1" x14ac:dyDescent="0.35"/>
    <row r="316" ht="35.1" customHeight="1" x14ac:dyDescent="0.35"/>
    <row r="317" ht="35.1" customHeight="1" x14ac:dyDescent="0.35"/>
    <row r="318" ht="35.1" customHeight="1" x14ac:dyDescent="0.35"/>
    <row r="319" ht="35.1" customHeight="1" x14ac:dyDescent="0.35"/>
    <row r="320" ht="35.1" customHeight="1" x14ac:dyDescent="0.35"/>
    <row r="321" ht="35.1" customHeight="1" x14ac:dyDescent="0.35"/>
    <row r="322" ht="35.1" customHeight="1" x14ac:dyDescent="0.35"/>
    <row r="323" ht="35.1" customHeight="1" x14ac:dyDescent="0.35"/>
    <row r="324" ht="35.1" customHeight="1" x14ac:dyDescent="0.35"/>
    <row r="325" ht="35.1" customHeight="1" x14ac:dyDescent="0.35"/>
    <row r="326" ht="35.1" customHeight="1" x14ac:dyDescent="0.35"/>
    <row r="327" ht="35.1" customHeight="1" x14ac:dyDescent="0.35"/>
    <row r="328" ht="35.1" customHeight="1" x14ac:dyDescent="0.35"/>
    <row r="329" ht="35.1" customHeight="1" x14ac:dyDescent="0.35"/>
    <row r="330" ht="35.1" customHeight="1" x14ac:dyDescent="0.35"/>
    <row r="331" ht="35.1" customHeight="1" x14ac:dyDescent="0.35"/>
    <row r="332" ht="35.1" customHeight="1" x14ac:dyDescent="0.35"/>
    <row r="333" ht="35.1" customHeight="1" x14ac:dyDescent="0.35"/>
    <row r="334" ht="35.1" customHeight="1" x14ac:dyDescent="0.35"/>
    <row r="335" ht="35.1" customHeight="1" x14ac:dyDescent="0.35"/>
    <row r="336" ht="35.1" customHeight="1" x14ac:dyDescent="0.35"/>
    <row r="337" ht="35.1" customHeight="1" x14ac:dyDescent="0.35"/>
    <row r="338" ht="35.1" customHeight="1" x14ac:dyDescent="0.35"/>
    <row r="339" ht="35.1" customHeight="1" x14ac:dyDescent="0.35"/>
    <row r="340" ht="35.1" customHeight="1" x14ac:dyDescent="0.35"/>
    <row r="341" ht="35.1" customHeight="1" x14ac:dyDescent="0.35"/>
    <row r="342" ht="35.1" customHeight="1" x14ac:dyDescent="0.35"/>
    <row r="343" ht="35.1" customHeight="1" x14ac:dyDescent="0.35"/>
    <row r="344" ht="35.1" customHeight="1" x14ac:dyDescent="0.35"/>
    <row r="345" ht="35.1" customHeight="1" x14ac:dyDescent="0.35"/>
    <row r="346" ht="35.1" customHeight="1" x14ac:dyDescent="0.35"/>
    <row r="347" ht="35.1" customHeight="1" x14ac:dyDescent="0.35"/>
    <row r="348" ht="35.1" customHeight="1" x14ac:dyDescent="0.35"/>
    <row r="349" ht="35.1" customHeight="1" x14ac:dyDescent="0.35"/>
    <row r="350" ht="35.1" customHeight="1" x14ac:dyDescent="0.35"/>
    <row r="351" ht="35.1" customHeight="1" x14ac:dyDescent="0.35"/>
    <row r="352" ht="35.1" customHeight="1" x14ac:dyDescent="0.35"/>
    <row r="353" ht="35.1" customHeight="1" x14ac:dyDescent="0.35"/>
    <row r="354" ht="35.1" customHeight="1" x14ac:dyDescent="0.35"/>
    <row r="355" ht="35.1" customHeight="1" x14ac:dyDescent="0.35"/>
    <row r="356" ht="35.1" customHeight="1" x14ac:dyDescent="0.35"/>
    <row r="357" ht="35.1" customHeight="1" x14ac:dyDescent="0.35"/>
    <row r="358" ht="35.1" customHeight="1" x14ac:dyDescent="0.35"/>
    <row r="359" ht="35.1" customHeight="1" x14ac:dyDescent="0.35"/>
    <row r="360" ht="35.1" customHeight="1" x14ac:dyDescent="0.35"/>
    <row r="361" ht="35.1" customHeight="1" x14ac:dyDescent="0.35"/>
    <row r="362" ht="35.1" customHeight="1" x14ac:dyDescent="0.35"/>
    <row r="363" ht="35.1" customHeight="1" x14ac:dyDescent="0.35"/>
    <row r="364" ht="35.1" customHeight="1" x14ac:dyDescent="0.35"/>
    <row r="365" ht="35.1" customHeight="1" x14ac:dyDescent="0.35"/>
    <row r="366" ht="35.1" customHeight="1" x14ac:dyDescent="0.35"/>
    <row r="367" ht="35.1" customHeight="1" x14ac:dyDescent="0.35"/>
    <row r="368" ht="35.1" customHeight="1" x14ac:dyDescent="0.35"/>
    <row r="369" ht="35.1" customHeight="1" x14ac:dyDescent="0.35"/>
    <row r="370" ht="35.1" customHeight="1" x14ac:dyDescent="0.35"/>
    <row r="371" ht="35.1" customHeight="1" x14ac:dyDescent="0.35"/>
    <row r="372" ht="35.1" customHeight="1" x14ac:dyDescent="0.35"/>
    <row r="373" ht="35.1" customHeight="1" x14ac:dyDescent="0.35"/>
    <row r="374" ht="35.1" customHeight="1" x14ac:dyDescent="0.35"/>
    <row r="375" ht="35.1" customHeight="1" x14ac:dyDescent="0.35"/>
    <row r="376" ht="35.1" customHeight="1" x14ac:dyDescent="0.35"/>
    <row r="377" ht="35.1" customHeight="1" x14ac:dyDescent="0.35"/>
    <row r="378" ht="35.1" customHeight="1" x14ac:dyDescent="0.35"/>
    <row r="379" ht="35.1" customHeight="1" x14ac:dyDescent="0.35"/>
    <row r="380" ht="35.1" customHeight="1" x14ac:dyDescent="0.35"/>
    <row r="381" ht="35.1" customHeight="1" x14ac:dyDescent="0.35"/>
    <row r="382" ht="35.1" customHeight="1" x14ac:dyDescent="0.35"/>
    <row r="383" ht="35.1" customHeight="1" x14ac:dyDescent="0.35"/>
    <row r="384" ht="35.1" customHeight="1" x14ac:dyDescent="0.35"/>
    <row r="385" ht="35.1" customHeight="1" x14ac:dyDescent="0.35"/>
    <row r="386" ht="35.1" customHeight="1" x14ac:dyDescent="0.35"/>
    <row r="387" ht="35.1" customHeight="1" x14ac:dyDescent="0.35"/>
    <row r="388" ht="35.1" customHeight="1" x14ac:dyDescent="0.35"/>
    <row r="389" ht="35.1" customHeight="1" x14ac:dyDescent="0.35"/>
    <row r="390" ht="35.1" customHeight="1" x14ac:dyDescent="0.35"/>
    <row r="391" ht="35.1" customHeight="1" x14ac:dyDescent="0.35"/>
    <row r="392" ht="35.1" customHeight="1" x14ac:dyDescent="0.35"/>
    <row r="393" ht="35.1" customHeight="1" x14ac:dyDescent="0.35"/>
    <row r="394" ht="35.1" customHeight="1" x14ac:dyDescent="0.35"/>
    <row r="395" ht="35.1" customHeight="1" x14ac:dyDescent="0.35"/>
    <row r="396" ht="35.1" customHeight="1" x14ac:dyDescent="0.35"/>
    <row r="397" ht="35.1" customHeight="1" x14ac:dyDescent="0.35"/>
    <row r="398" ht="35.1" customHeight="1" x14ac:dyDescent="0.35"/>
    <row r="399" ht="35.1" customHeight="1" x14ac:dyDescent="0.35"/>
    <row r="400" ht="35.1" customHeight="1" x14ac:dyDescent="0.35"/>
    <row r="401" ht="35.1" customHeight="1" x14ac:dyDescent="0.35"/>
    <row r="402" ht="35.1" customHeight="1" x14ac:dyDescent="0.35"/>
    <row r="403" ht="35.1" customHeight="1" x14ac:dyDescent="0.35"/>
    <row r="404" ht="35.1" customHeight="1" x14ac:dyDescent="0.35"/>
    <row r="405" ht="35.1" customHeight="1" x14ac:dyDescent="0.35"/>
    <row r="406" ht="35.1" customHeight="1" x14ac:dyDescent="0.35"/>
    <row r="407" ht="35.1" customHeight="1" x14ac:dyDescent="0.35"/>
    <row r="408" ht="35.1" customHeight="1" x14ac:dyDescent="0.35"/>
    <row r="409" ht="35.1" customHeight="1" x14ac:dyDescent="0.35"/>
    <row r="410" ht="35.1" customHeight="1" x14ac:dyDescent="0.35"/>
    <row r="411" ht="35.1" customHeight="1" x14ac:dyDescent="0.35"/>
    <row r="412" ht="35.1" customHeight="1" x14ac:dyDescent="0.35"/>
    <row r="413" ht="35.1" customHeight="1" x14ac:dyDescent="0.35"/>
    <row r="414" ht="35.1" customHeight="1" x14ac:dyDescent="0.35"/>
    <row r="415" ht="35.1" customHeight="1" x14ac:dyDescent="0.35"/>
    <row r="416" ht="35.1" customHeight="1" x14ac:dyDescent="0.35"/>
    <row r="417" ht="35.1" customHeight="1" x14ac:dyDescent="0.35"/>
    <row r="418" ht="35.1" customHeight="1" x14ac:dyDescent="0.35"/>
    <row r="419" ht="35.1" customHeight="1" x14ac:dyDescent="0.35"/>
    <row r="420" ht="35.1" customHeight="1" x14ac:dyDescent="0.35"/>
    <row r="421" ht="35.1" customHeight="1" x14ac:dyDescent="0.35"/>
    <row r="422" ht="35.1" customHeight="1" x14ac:dyDescent="0.35"/>
    <row r="423" ht="35.1" customHeight="1" x14ac:dyDescent="0.35"/>
    <row r="424" ht="35.1" customHeight="1" x14ac:dyDescent="0.35"/>
    <row r="425" ht="35.1" customHeight="1" x14ac:dyDescent="0.35"/>
    <row r="426" ht="35.1" customHeight="1" x14ac:dyDescent="0.35"/>
    <row r="427" ht="35.1" customHeight="1" x14ac:dyDescent="0.35"/>
    <row r="428" ht="35.1" customHeight="1" x14ac:dyDescent="0.35"/>
    <row r="429" ht="35.1" customHeight="1" x14ac:dyDescent="0.35"/>
    <row r="430" ht="35.1" customHeight="1" x14ac:dyDescent="0.35"/>
    <row r="431" ht="35.1" customHeight="1" x14ac:dyDescent="0.35"/>
    <row r="432" ht="35.1" customHeight="1" x14ac:dyDescent="0.35"/>
    <row r="433" ht="35.1" customHeight="1" x14ac:dyDescent="0.35"/>
    <row r="434" ht="35.1" customHeight="1" x14ac:dyDescent="0.35"/>
    <row r="435" ht="35.1" customHeight="1" x14ac:dyDescent="0.35"/>
    <row r="436" ht="35.1" customHeight="1" x14ac:dyDescent="0.35"/>
    <row r="437" ht="35.1" customHeight="1" x14ac:dyDescent="0.35"/>
    <row r="438" ht="35.1" customHeight="1" x14ac:dyDescent="0.35"/>
    <row r="439" ht="35.1" customHeight="1" x14ac:dyDescent="0.35"/>
    <row r="440" ht="35.1" customHeight="1" x14ac:dyDescent="0.35"/>
    <row r="441" ht="35.1" customHeight="1" x14ac:dyDescent="0.35"/>
    <row r="442" ht="35.1" customHeight="1" x14ac:dyDescent="0.35"/>
    <row r="443" ht="35.1" customHeight="1" x14ac:dyDescent="0.35"/>
    <row r="444" ht="35.1" customHeight="1" x14ac:dyDescent="0.35"/>
    <row r="445" ht="35.1" customHeight="1" x14ac:dyDescent="0.35"/>
    <row r="446" ht="35.1" customHeight="1" x14ac:dyDescent="0.35"/>
    <row r="447" ht="35.1" customHeight="1" x14ac:dyDescent="0.35"/>
    <row r="448" ht="35.1" customHeight="1" x14ac:dyDescent="0.35"/>
    <row r="449" ht="35.1" customHeight="1" x14ac:dyDescent="0.35"/>
    <row r="450" ht="35.1" customHeight="1" x14ac:dyDescent="0.35"/>
    <row r="451" ht="35.1" customHeight="1" x14ac:dyDescent="0.35"/>
    <row r="452" ht="35.1" customHeight="1" x14ac:dyDescent="0.35"/>
    <row r="453" ht="35.1" customHeight="1" x14ac:dyDescent="0.35"/>
    <row r="454" ht="35.1" customHeight="1" x14ac:dyDescent="0.35"/>
    <row r="455" ht="35.1" customHeight="1" x14ac:dyDescent="0.35"/>
    <row r="456" ht="35.1" customHeight="1" x14ac:dyDescent="0.35"/>
    <row r="457" ht="35.1" customHeight="1" x14ac:dyDescent="0.35"/>
    <row r="458" ht="35.1" customHeight="1" x14ac:dyDescent="0.35"/>
    <row r="459" ht="35.1" customHeight="1" x14ac:dyDescent="0.35"/>
    <row r="460" ht="35.1" customHeight="1" x14ac:dyDescent="0.35"/>
    <row r="461" ht="35.1" customHeight="1" x14ac:dyDescent="0.35"/>
    <row r="462" ht="35.1" customHeight="1" x14ac:dyDescent="0.35"/>
    <row r="463" ht="35.1" customHeight="1" x14ac:dyDescent="0.35"/>
    <row r="464" ht="35.1" customHeight="1" x14ac:dyDescent="0.35"/>
    <row r="465" ht="35.1" customHeight="1" x14ac:dyDescent="0.35"/>
    <row r="466" ht="35.1" customHeight="1" x14ac:dyDescent="0.35"/>
    <row r="467" ht="35.1" customHeight="1" x14ac:dyDescent="0.35"/>
    <row r="468" ht="35.1" customHeight="1" x14ac:dyDescent="0.35"/>
    <row r="469" ht="35.1" customHeight="1" x14ac:dyDescent="0.35"/>
    <row r="470" ht="35.1" customHeight="1" x14ac:dyDescent="0.35"/>
    <row r="471" ht="35.1" customHeight="1" x14ac:dyDescent="0.35"/>
    <row r="472" ht="35.1" customHeight="1" x14ac:dyDescent="0.35"/>
    <row r="473" ht="35.1" customHeight="1" x14ac:dyDescent="0.35"/>
    <row r="474" ht="35.1" customHeight="1" x14ac:dyDescent="0.35"/>
    <row r="475" ht="35.1" customHeight="1" x14ac:dyDescent="0.35"/>
    <row r="476" ht="35.1" customHeight="1" x14ac:dyDescent="0.35"/>
    <row r="477" ht="35.1" customHeight="1" x14ac:dyDescent="0.35"/>
    <row r="478" ht="35.1" customHeight="1" x14ac:dyDescent="0.35"/>
    <row r="479" ht="35.1" customHeight="1" x14ac:dyDescent="0.35"/>
    <row r="480" ht="35.1" customHeight="1" x14ac:dyDescent="0.35"/>
    <row r="481" ht="35.1" customHeight="1" x14ac:dyDescent="0.35"/>
    <row r="482" ht="35.1" customHeight="1" x14ac:dyDescent="0.35"/>
    <row r="483" ht="35.1" customHeight="1" x14ac:dyDescent="0.35"/>
    <row r="484" ht="35.1" customHeight="1" x14ac:dyDescent="0.35"/>
    <row r="485" ht="35.1" customHeight="1" x14ac:dyDescent="0.35"/>
    <row r="486" ht="35.1" customHeight="1" x14ac:dyDescent="0.35"/>
    <row r="487" ht="35.1" customHeight="1" x14ac:dyDescent="0.35"/>
    <row r="488" ht="35.1" customHeight="1" x14ac:dyDescent="0.35"/>
    <row r="489" ht="35.1" customHeight="1" x14ac:dyDescent="0.35"/>
    <row r="490" ht="35.1" customHeight="1" x14ac:dyDescent="0.35"/>
    <row r="491" ht="35.1" customHeight="1" x14ac:dyDescent="0.35"/>
    <row r="492" ht="35.1" customHeight="1" x14ac:dyDescent="0.35"/>
    <row r="493" ht="35.1" customHeight="1" x14ac:dyDescent="0.35"/>
    <row r="494" ht="35.1" customHeight="1" x14ac:dyDescent="0.35"/>
    <row r="495" ht="35.1" customHeight="1" x14ac:dyDescent="0.35"/>
    <row r="496" ht="35.1" customHeight="1" x14ac:dyDescent="0.35"/>
    <row r="497" ht="35.1" customHeight="1" x14ac:dyDescent="0.35"/>
    <row r="498" ht="35.1" customHeight="1" x14ac:dyDescent="0.35"/>
    <row r="499" ht="35.1" customHeight="1" x14ac:dyDescent="0.35"/>
    <row r="500" ht="35.1" customHeight="1" x14ac:dyDescent="0.35"/>
    <row r="501" ht="35.1" customHeight="1" x14ac:dyDescent="0.35"/>
    <row r="502" ht="35.1" customHeight="1" x14ac:dyDescent="0.35"/>
    <row r="503" ht="35.1" customHeight="1" x14ac:dyDescent="0.35"/>
    <row r="504" ht="35.1" customHeight="1" x14ac:dyDescent="0.35"/>
    <row r="505" ht="35.1" customHeight="1" x14ac:dyDescent="0.35"/>
    <row r="506" ht="35.1" customHeight="1" x14ac:dyDescent="0.35"/>
    <row r="507" ht="35.1" customHeight="1" x14ac:dyDescent="0.35"/>
    <row r="508" ht="35.1" customHeight="1" x14ac:dyDescent="0.35"/>
    <row r="509" ht="35.1" customHeight="1" x14ac:dyDescent="0.35"/>
    <row r="510" ht="35.1" customHeight="1" x14ac:dyDescent="0.35"/>
    <row r="511" ht="35.1" customHeight="1" x14ac:dyDescent="0.35"/>
    <row r="512" ht="35.1" customHeight="1" x14ac:dyDescent="0.35"/>
    <row r="513" ht="35.1" customHeight="1" x14ac:dyDescent="0.35"/>
    <row r="514" ht="35.1" customHeight="1" x14ac:dyDescent="0.35"/>
    <row r="515" ht="35.1" customHeight="1" x14ac:dyDescent="0.35"/>
    <row r="516" ht="35.1" customHeight="1" x14ac:dyDescent="0.35"/>
    <row r="517" ht="35.1" customHeight="1" x14ac:dyDescent="0.35"/>
    <row r="518" ht="35.1" customHeight="1" x14ac:dyDescent="0.35"/>
    <row r="519" ht="35.1" customHeight="1" x14ac:dyDescent="0.35"/>
    <row r="520" ht="35.1" customHeight="1" x14ac:dyDescent="0.35"/>
    <row r="521" ht="35.1" customHeight="1" x14ac:dyDescent="0.35"/>
    <row r="522" ht="35.1" customHeight="1" x14ac:dyDescent="0.35"/>
    <row r="523" ht="35.1" customHeight="1" x14ac:dyDescent="0.35"/>
    <row r="524" ht="35.1" customHeight="1" x14ac:dyDescent="0.35"/>
    <row r="525" ht="35.1" customHeight="1" x14ac:dyDescent="0.35"/>
    <row r="526" ht="35.1" customHeight="1" x14ac:dyDescent="0.35"/>
    <row r="527" ht="35.1" customHeight="1" x14ac:dyDescent="0.35"/>
    <row r="528" ht="35.1" customHeight="1" x14ac:dyDescent="0.35"/>
    <row r="529" ht="35.1" customHeight="1" x14ac:dyDescent="0.35"/>
    <row r="530" ht="35.1" customHeight="1" x14ac:dyDescent="0.35"/>
    <row r="531" ht="35.1" customHeight="1" x14ac:dyDescent="0.35"/>
    <row r="532" ht="35.1" customHeight="1" x14ac:dyDescent="0.35"/>
    <row r="533" ht="35.1" customHeight="1" x14ac:dyDescent="0.35"/>
    <row r="534" ht="35.1" customHeight="1" x14ac:dyDescent="0.35"/>
    <row r="535" ht="35.1" customHeight="1" x14ac:dyDescent="0.35"/>
    <row r="536" ht="35.1" customHeight="1" x14ac:dyDescent="0.35"/>
    <row r="537" ht="35.1" customHeight="1" x14ac:dyDescent="0.35"/>
    <row r="538" ht="35.1" customHeight="1" x14ac:dyDescent="0.35"/>
    <row r="539" ht="35.1" customHeight="1" x14ac:dyDescent="0.35"/>
    <row r="540" ht="35.1" customHeight="1" x14ac:dyDescent="0.35"/>
    <row r="541" ht="35.1" customHeight="1" x14ac:dyDescent="0.35"/>
    <row r="542" ht="35.1" customHeight="1" x14ac:dyDescent="0.35"/>
    <row r="543" ht="35.1" customHeight="1" x14ac:dyDescent="0.35"/>
    <row r="544" ht="35.1" customHeight="1" x14ac:dyDescent="0.35"/>
    <row r="545" ht="35.1" customHeight="1" x14ac:dyDescent="0.35"/>
    <row r="546" ht="35.1" customHeight="1" x14ac:dyDescent="0.35"/>
    <row r="547" ht="35.1" customHeight="1" x14ac:dyDescent="0.35"/>
    <row r="548" ht="35.1" customHeight="1" x14ac:dyDescent="0.35"/>
    <row r="549" ht="35.1" customHeight="1" x14ac:dyDescent="0.35"/>
    <row r="550" ht="35.1" customHeight="1" x14ac:dyDescent="0.35"/>
    <row r="551" ht="35.1" customHeight="1" x14ac:dyDescent="0.35"/>
    <row r="552" ht="35.1" customHeight="1" x14ac:dyDescent="0.35"/>
    <row r="553" ht="35.1" customHeight="1" x14ac:dyDescent="0.35"/>
    <row r="554" ht="35.1" customHeight="1" x14ac:dyDescent="0.35"/>
    <row r="555" ht="35.1" customHeight="1" x14ac:dyDescent="0.35"/>
    <row r="556" ht="35.1" customHeight="1" x14ac:dyDescent="0.35"/>
    <row r="557" ht="35.1" customHeight="1" x14ac:dyDescent="0.35"/>
    <row r="558" ht="35.1" customHeight="1" x14ac:dyDescent="0.35"/>
    <row r="559" ht="35.1" customHeight="1" x14ac:dyDescent="0.35"/>
    <row r="560" ht="35.1" customHeight="1" x14ac:dyDescent="0.35"/>
    <row r="561" ht="35.1" customHeight="1" x14ac:dyDescent="0.35"/>
    <row r="562" ht="35.1" customHeight="1" x14ac:dyDescent="0.35"/>
    <row r="563" ht="35.1" customHeight="1" x14ac:dyDescent="0.35"/>
    <row r="564" ht="35.1" customHeight="1" x14ac:dyDescent="0.35"/>
    <row r="565" ht="35.1" customHeight="1" x14ac:dyDescent="0.35"/>
    <row r="566" ht="35.1" customHeight="1" x14ac:dyDescent="0.35"/>
    <row r="567" ht="35.1" customHeight="1" x14ac:dyDescent="0.35"/>
    <row r="568" ht="35.1" customHeight="1" x14ac:dyDescent="0.35"/>
    <row r="569" ht="35.1" customHeight="1" x14ac:dyDescent="0.35"/>
    <row r="570" ht="35.1" customHeight="1" x14ac:dyDescent="0.35"/>
    <row r="571" ht="35.1" customHeight="1" x14ac:dyDescent="0.35"/>
    <row r="572" ht="35.1" customHeight="1" x14ac:dyDescent="0.35"/>
    <row r="573" ht="35.1" customHeight="1" x14ac:dyDescent="0.35"/>
    <row r="574" ht="35.1" customHeight="1" x14ac:dyDescent="0.35"/>
    <row r="575" ht="35.1" customHeight="1" x14ac:dyDescent="0.35"/>
    <row r="576" ht="35.1" customHeight="1" x14ac:dyDescent="0.35"/>
    <row r="577" ht="35.1" customHeight="1" x14ac:dyDescent="0.35"/>
    <row r="578" ht="35.1" customHeight="1" x14ac:dyDescent="0.35"/>
    <row r="579" ht="35.1" customHeight="1" x14ac:dyDescent="0.35"/>
    <row r="580" ht="35.1" customHeight="1" x14ac:dyDescent="0.35"/>
    <row r="581" ht="35.1" customHeight="1" x14ac:dyDescent="0.35"/>
    <row r="582" ht="35.1" customHeight="1" x14ac:dyDescent="0.35"/>
    <row r="583" ht="35.1" customHeight="1" x14ac:dyDescent="0.35"/>
    <row r="584" ht="35.1" customHeight="1" x14ac:dyDescent="0.35"/>
    <row r="585" ht="35.1" customHeight="1" x14ac:dyDescent="0.35"/>
    <row r="586" ht="35.1" customHeight="1" x14ac:dyDescent="0.35"/>
    <row r="587" ht="35.1" customHeight="1" x14ac:dyDescent="0.35"/>
    <row r="588" ht="35.1" customHeight="1" x14ac:dyDescent="0.35"/>
    <row r="589" ht="35.1" customHeight="1" x14ac:dyDescent="0.35"/>
    <row r="590" ht="35.1" customHeight="1" x14ac:dyDescent="0.35"/>
    <row r="591" ht="35.1" customHeight="1" x14ac:dyDescent="0.35"/>
    <row r="592" ht="35.1" customHeight="1" x14ac:dyDescent="0.35"/>
    <row r="593" ht="35.1" customHeight="1" x14ac:dyDescent="0.35"/>
    <row r="594" ht="35.1" customHeight="1" x14ac:dyDescent="0.35"/>
    <row r="595" ht="35.1" customHeight="1" x14ac:dyDescent="0.35"/>
    <row r="596" ht="35.1" customHeight="1" x14ac:dyDescent="0.35"/>
    <row r="597" ht="35.1" customHeight="1" x14ac:dyDescent="0.35"/>
    <row r="598" ht="35.1" customHeight="1" x14ac:dyDescent="0.35"/>
    <row r="599" ht="35.1" customHeight="1" x14ac:dyDescent="0.35"/>
    <row r="600" ht="35.1" customHeight="1" x14ac:dyDescent="0.35"/>
    <row r="601" ht="35.1" customHeight="1" x14ac:dyDescent="0.35"/>
    <row r="602" ht="35.1" customHeight="1" x14ac:dyDescent="0.35"/>
    <row r="603" ht="35.1" customHeight="1" x14ac:dyDescent="0.35"/>
    <row r="604" ht="35.1" customHeight="1" x14ac:dyDescent="0.35"/>
    <row r="605" ht="35.1" customHeight="1" x14ac:dyDescent="0.35"/>
    <row r="606" ht="35.1" customHeight="1" x14ac:dyDescent="0.35"/>
    <row r="607" ht="35.1" customHeight="1" x14ac:dyDescent="0.35"/>
    <row r="608" ht="35.1" customHeight="1" x14ac:dyDescent="0.35"/>
    <row r="609" ht="35.1" customHeight="1" x14ac:dyDescent="0.35"/>
    <row r="610" ht="35.1" customHeight="1" x14ac:dyDescent="0.35"/>
    <row r="611" ht="35.1" customHeight="1" x14ac:dyDescent="0.35"/>
    <row r="612" ht="35.1" customHeight="1" x14ac:dyDescent="0.35"/>
    <row r="613" ht="35.1" customHeight="1" x14ac:dyDescent="0.35"/>
    <row r="614" ht="35.1" customHeight="1" x14ac:dyDescent="0.35"/>
    <row r="615" ht="35.1" customHeight="1" x14ac:dyDescent="0.35"/>
    <row r="616" ht="35.1" customHeight="1" x14ac:dyDescent="0.35"/>
    <row r="617" ht="35.1" customHeight="1" x14ac:dyDescent="0.35"/>
    <row r="618" ht="35.1" customHeight="1" x14ac:dyDescent="0.35"/>
    <row r="619" ht="35.1" customHeight="1" x14ac:dyDescent="0.35"/>
    <row r="620" ht="35.1" customHeight="1" x14ac:dyDescent="0.35"/>
    <row r="621" ht="35.1" customHeight="1" x14ac:dyDescent="0.35"/>
    <row r="622" ht="35.1" customHeight="1" x14ac:dyDescent="0.35"/>
    <row r="623" ht="35.1" customHeight="1" x14ac:dyDescent="0.35"/>
    <row r="624" ht="35.1" customHeight="1" x14ac:dyDescent="0.35"/>
    <row r="625" ht="35.1" customHeight="1" x14ac:dyDescent="0.35"/>
    <row r="626" ht="35.1" customHeight="1" x14ac:dyDescent="0.35"/>
    <row r="627" ht="35.1" customHeight="1" x14ac:dyDescent="0.35"/>
    <row r="628" ht="35.1" customHeight="1" x14ac:dyDescent="0.35"/>
    <row r="629" ht="35.1" customHeight="1" x14ac:dyDescent="0.35"/>
    <row r="630" ht="35.1" customHeight="1" x14ac:dyDescent="0.35"/>
    <row r="631" ht="35.1" customHeight="1" x14ac:dyDescent="0.35"/>
    <row r="632" ht="35.1" customHeight="1" x14ac:dyDescent="0.35"/>
    <row r="633" ht="35.1" customHeight="1" x14ac:dyDescent="0.35"/>
    <row r="634" ht="35.1" customHeight="1" x14ac:dyDescent="0.35"/>
    <row r="635" ht="35.1" customHeight="1" x14ac:dyDescent="0.35"/>
    <row r="636" ht="35.1" customHeight="1" x14ac:dyDescent="0.35"/>
    <row r="637" ht="35.1" customHeight="1" x14ac:dyDescent="0.35"/>
    <row r="638" ht="35.1" customHeight="1" x14ac:dyDescent="0.35"/>
    <row r="639" ht="35.1" customHeight="1" x14ac:dyDescent="0.35"/>
    <row r="640" ht="35.1" customHeight="1" x14ac:dyDescent="0.35"/>
    <row r="641" ht="35.1" customHeight="1" x14ac:dyDescent="0.35"/>
    <row r="642" ht="35.1" customHeight="1" x14ac:dyDescent="0.35"/>
    <row r="643" ht="35.1" customHeight="1" x14ac:dyDescent="0.35"/>
    <row r="644" ht="35.1" customHeight="1" x14ac:dyDescent="0.35"/>
    <row r="645" ht="35.1" customHeight="1" x14ac:dyDescent="0.35"/>
    <row r="646" ht="35.1" customHeight="1" x14ac:dyDescent="0.35"/>
    <row r="647" ht="35.1" customHeight="1" x14ac:dyDescent="0.35"/>
    <row r="648" ht="35.1" customHeight="1" x14ac:dyDescent="0.35"/>
    <row r="649" ht="35.1" customHeight="1" x14ac:dyDescent="0.35"/>
    <row r="650" ht="35.1" customHeight="1" x14ac:dyDescent="0.35"/>
    <row r="651" ht="35.1" customHeight="1" x14ac:dyDescent="0.35"/>
    <row r="652" ht="35.1" customHeight="1" x14ac:dyDescent="0.35"/>
    <row r="653" ht="35.1" customHeight="1" x14ac:dyDescent="0.35"/>
    <row r="654" ht="35.1" customHeight="1" x14ac:dyDescent="0.35"/>
    <row r="655" ht="35.1" customHeight="1" x14ac:dyDescent="0.35"/>
    <row r="656" ht="35.1" customHeight="1" x14ac:dyDescent="0.35"/>
    <row r="657" ht="35.1" customHeight="1" x14ac:dyDescent="0.35"/>
    <row r="658" ht="35.1" customHeight="1" x14ac:dyDescent="0.35"/>
    <row r="659" ht="35.1" customHeight="1" x14ac:dyDescent="0.35"/>
    <row r="660" ht="35.1" customHeight="1" x14ac:dyDescent="0.35"/>
    <row r="661" ht="35.1" customHeight="1" x14ac:dyDescent="0.35"/>
    <row r="662" ht="35.1" customHeight="1" x14ac:dyDescent="0.35"/>
    <row r="663" ht="35.1" customHeight="1" x14ac:dyDescent="0.35"/>
    <row r="664" ht="35.1" customHeight="1" x14ac:dyDescent="0.35"/>
    <row r="665" ht="35.1" customHeight="1" x14ac:dyDescent="0.35"/>
    <row r="666" ht="35.1" customHeight="1" x14ac:dyDescent="0.35"/>
    <row r="667" ht="35.1" customHeight="1" x14ac:dyDescent="0.35"/>
    <row r="668" ht="35.1" customHeight="1" x14ac:dyDescent="0.35"/>
    <row r="669" ht="35.1" customHeight="1" x14ac:dyDescent="0.35"/>
    <row r="670" ht="35.1" customHeight="1" x14ac:dyDescent="0.35"/>
    <row r="671" ht="35.1" customHeight="1" x14ac:dyDescent="0.35"/>
    <row r="672" ht="35.1" customHeight="1" x14ac:dyDescent="0.35"/>
    <row r="673" ht="35.1" customHeight="1" x14ac:dyDescent="0.35"/>
    <row r="674" ht="35.1" customHeight="1" x14ac:dyDescent="0.35"/>
    <row r="675" ht="35.1" customHeight="1" x14ac:dyDescent="0.35"/>
    <row r="676" ht="35.1" customHeight="1" x14ac:dyDescent="0.35"/>
    <row r="677" ht="35.1" customHeight="1" x14ac:dyDescent="0.35"/>
    <row r="678" ht="35.1" customHeight="1" x14ac:dyDescent="0.35"/>
    <row r="679" ht="35.1" customHeight="1" x14ac:dyDescent="0.35"/>
    <row r="680" ht="35.1" customHeight="1" x14ac:dyDescent="0.35"/>
    <row r="681" ht="35.1" customHeight="1" x14ac:dyDescent="0.35"/>
    <row r="682" ht="35.1" customHeight="1" x14ac:dyDescent="0.35"/>
    <row r="683" ht="35.1" customHeight="1" x14ac:dyDescent="0.35"/>
    <row r="684" ht="35.1" customHeight="1" x14ac:dyDescent="0.35"/>
    <row r="685" ht="35.1" customHeight="1" x14ac:dyDescent="0.35"/>
    <row r="686" ht="35.1" customHeight="1" x14ac:dyDescent="0.35"/>
    <row r="687" ht="35.1" customHeight="1" x14ac:dyDescent="0.35"/>
    <row r="688" ht="35.1" customHeight="1" x14ac:dyDescent="0.35"/>
    <row r="689" ht="35.1" customHeight="1" x14ac:dyDescent="0.35"/>
    <row r="690" ht="35.1" customHeight="1" x14ac:dyDescent="0.35"/>
    <row r="691" ht="35.1" customHeight="1" x14ac:dyDescent="0.35"/>
    <row r="692" ht="35.1" customHeight="1" x14ac:dyDescent="0.35"/>
    <row r="693" ht="35.1" customHeight="1" x14ac:dyDescent="0.35"/>
    <row r="694" ht="35.1" customHeight="1" x14ac:dyDescent="0.35"/>
    <row r="695" ht="35.1" customHeight="1" x14ac:dyDescent="0.35"/>
    <row r="696" ht="35.1" customHeight="1" x14ac:dyDescent="0.35"/>
    <row r="697" ht="35.1" customHeight="1" x14ac:dyDescent="0.35"/>
    <row r="698" ht="35.1" customHeight="1" x14ac:dyDescent="0.35"/>
    <row r="699" ht="35.1" customHeight="1" x14ac:dyDescent="0.35"/>
    <row r="700" ht="35.1" customHeight="1" x14ac:dyDescent="0.35"/>
    <row r="701" ht="35.1" customHeight="1" x14ac:dyDescent="0.35"/>
    <row r="702" ht="35.1" customHeight="1" x14ac:dyDescent="0.35"/>
    <row r="703" ht="35.1" customHeight="1" x14ac:dyDescent="0.35"/>
    <row r="704" ht="35.1" customHeight="1" x14ac:dyDescent="0.35"/>
    <row r="705" ht="35.1" customHeight="1" x14ac:dyDescent="0.35"/>
    <row r="706" ht="35.1" customHeight="1" x14ac:dyDescent="0.35"/>
    <row r="707" ht="35.1" customHeight="1" x14ac:dyDescent="0.35"/>
    <row r="708" ht="35.1" customHeight="1" x14ac:dyDescent="0.35"/>
    <row r="709" ht="35.1" customHeight="1" x14ac:dyDescent="0.35"/>
    <row r="710" ht="35.1" customHeight="1" x14ac:dyDescent="0.35"/>
    <row r="711" ht="35.1" customHeight="1" x14ac:dyDescent="0.35"/>
    <row r="712" ht="35.1" customHeight="1" x14ac:dyDescent="0.35"/>
    <row r="713" ht="35.1" customHeight="1" x14ac:dyDescent="0.35"/>
    <row r="714" ht="35.1" customHeight="1" x14ac:dyDescent="0.35"/>
    <row r="715" ht="35.1" customHeight="1" x14ac:dyDescent="0.35"/>
    <row r="716" ht="35.1" customHeight="1" x14ac:dyDescent="0.35"/>
    <row r="717" ht="35.1" customHeight="1" x14ac:dyDescent="0.35"/>
    <row r="718" ht="35.1" customHeight="1" x14ac:dyDescent="0.35"/>
    <row r="719" ht="35.1" customHeight="1" x14ac:dyDescent="0.35"/>
    <row r="720" ht="35.1" customHeight="1" x14ac:dyDescent="0.35"/>
    <row r="721" ht="35.1" customHeight="1" x14ac:dyDescent="0.35"/>
    <row r="722" ht="35.1" customHeight="1" x14ac:dyDescent="0.35"/>
    <row r="723" ht="35.1" customHeight="1" x14ac:dyDescent="0.35"/>
    <row r="724" ht="35.1" customHeight="1" x14ac:dyDescent="0.35"/>
    <row r="725" ht="35.1" customHeight="1" x14ac:dyDescent="0.35"/>
    <row r="726" ht="35.1" customHeight="1" x14ac:dyDescent="0.35"/>
    <row r="727" ht="35.1" customHeight="1" x14ac:dyDescent="0.35"/>
    <row r="728" ht="35.1" customHeight="1" x14ac:dyDescent="0.35"/>
    <row r="729" ht="35.1" customHeight="1" x14ac:dyDescent="0.35"/>
    <row r="730" ht="35.1" customHeight="1" x14ac:dyDescent="0.35"/>
    <row r="731" ht="35.1" customHeight="1" x14ac:dyDescent="0.35"/>
    <row r="732" ht="35.1" customHeight="1" x14ac:dyDescent="0.35"/>
    <row r="733" ht="35.1" customHeight="1" x14ac:dyDescent="0.35"/>
    <row r="734" ht="35.1" customHeight="1" x14ac:dyDescent="0.35"/>
    <row r="735" ht="35.1" customHeight="1" x14ac:dyDescent="0.35"/>
    <row r="736" ht="35.1" customHeight="1" x14ac:dyDescent="0.35"/>
    <row r="737" ht="35.1" customHeight="1" x14ac:dyDescent="0.35"/>
    <row r="738" ht="35.1" customHeight="1" x14ac:dyDescent="0.35"/>
    <row r="739" ht="35.1" customHeight="1" x14ac:dyDescent="0.35"/>
    <row r="740" ht="35.1" customHeight="1" x14ac:dyDescent="0.35"/>
    <row r="741" ht="35.1" customHeight="1" x14ac:dyDescent="0.35"/>
    <row r="742" ht="35.1" customHeight="1" x14ac:dyDescent="0.35"/>
    <row r="743" ht="35.1" customHeight="1" x14ac:dyDescent="0.35"/>
    <row r="744" ht="35.1" customHeight="1" x14ac:dyDescent="0.35"/>
    <row r="745" ht="35.1" customHeight="1" x14ac:dyDescent="0.35"/>
    <row r="746" ht="35.1" customHeight="1" x14ac:dyDescent="0.35"/>
    <row r="747" ht="35.1" customHeight="1" x14ac:dyDescent="0.35"/>
    <row r="748" ht="35.1" customHeight="1" x14ac:dyDescent="0.35"/>
    <row r="749" ht="35.1" customHeight="1" x14ac:dyDescent="0.35"/>
    <row r="750" ht="35.1" customHeight="1" x14ac:dyDescent="0.35"/>
    <row r="751" ht="35.1" customHeight="1" x14ac:dyDescent="0.35"/>
    <row r="752" ht="35.1" customHeight="1" x14ac:dyDescent="0.35"/>
    <row r="753" ht="35.1" customHeight="1" x14ac:dyDescent="0.35"/>
    <row r="754" ht="35.1" customHeight="1" x14ac:dyDescent="0.35"/>
    <row r="755" ht="35.1" customHeight="1" x14ac:dyDescent="0.35"/>
    <row r="756" ht="35.1" customHeight="1" x14ac:dyDescent="0.35"/>
    <row r="757" ht="35.1" customHeight="1" x14ac:dyDescent="0.35"/>
    <row r="758" ht="35.1" customHeight="1" x14ac:dyDescent="0.35"/>
    <row r="759" ht="35.1" customHeight="1" x14ac:dyDescent="0.35"/>
    <row r="760" ht="35.1" customHeight="1" x14ac:dyDescent="0.35"/>
    <row r="761" ht="35.1" customHeight="1" x14ac:dyDescent="0.35"/>
    <row r="762" ht="35.1" customHeight="1" x14ac:dyDescent="0.35"/>
    <row r="763" ht="35.1" customHeight="1" x14ac:dyDescent="0.35"/>
    <row r="764" ht="35.1" customHeight="1" x14ac:dyDescent="0.35"/>
    <row r="765" ht="35.1" customHeight="1" x14ac:dyDescent="0.35"/>
    <row r="766" ht="35.1" customHeight="1" x14ac:dyDescent="0.35"/>
    <row r="767" ht="35.1" customHeight="1" x14ac:dyDescent="0.35"/>
    <row r="768" ht="35.1" customHeight="1" x14ac:dyDescent="0.35"/>
    <row r="769" ht="35.1" customHeight="1" x14ac:dyDescent="0.35"/>
    <row r="770" ht="35.1" customHeight="1" x14ac:dyDescent="0.35"/>
    <row r="771" ht="35.1" customHeight="1" x14ac:dyDescent="0.35"/>
    <row r="772" ht="35.1" customHeight="1" x14ac:dyDescent="0.35"/>
    <row r="773" ht="35.1" customHeight="1" x14ac:dyDescent="0.35"/>
    <row r="774" ht="35.1" customHeight="1" x14ac:dyDescent="0.35"/>
    <row r="775" ht="35.1" customHeight="1" x14ac:dyDescent="0.35"/>
    <row r="776" ht="35.1" customHeight="1" x14ac:dyDescent="0.35"/>
    <row r="777" ht="35.1" customHeight="1" x14ac:dyDescent="0.35"/>
    <row r="778" ht="35.1" customHeight="1" x14ac:dyDescent="0.35"/>
  </sheetData>
  <sheetProtection insertColumns="0" insertRows="0" deleteColumns="0" deleteRows="0" selectLockedCells="1" autoFilter="0"/>
  <mergeCells count="3">
    <mergeCell ref="A3:E3"/>
    <mergeCell ref="A1:E1"/>
    <mergeCell ref="A10:E10"/>
  </mergeCells>
  <conditionalFormatting sqref="D19">
    <cfRule type="cellIs" dxfId="42" priority="29" operator="lessThan">
      <formula>0</formula>
    </cfRule>
  </conditionalFormatting>
  <conditionalFormatting sqref="B7:C8">
    <cfRule type="cellIs" dxfId="41" priority="24" operator="lessThan">
      <formula>0</formula>
    </cfRule>
  </conditionalFormatting>
  <conditionalFormatting sqref="B6:E6">
    <cfRule type="cellIs" dxfId="40" priority="20" operator="lessThan">
      <formula>0</formula>
    </cfRule>
  </conditionalFormatting>
  <conditionalFormatting sqref="E5:E8">
    <cfRule type="cellIs" dxfId="39" priority="18" operator="greaterThan">
      <formula>0</formula>
    </cfRule>
    <cfRule type="cellIs" dxfId="38" priority="19" operator="lessThan">
      <formula>0</formula>
    </cfRule>
  </conditionalFormatting>
  <conditionalFormatting sqref="E7:E8">
    <cfRule type="cellIs" dxfId="37" priority="17" operator="lessThan">
      <formula>0</formula>
    </cfRule>
  </conditionalFormatting>
  <conditionalFormatting sqref="E5">
    <cfRule type="cellIs" dxfId="36" priority="15" operator="lessThan">
      <formula>0</formula>
    </cfRule>
    <cfRule type="cellIs" dxfId="35" priority="16" operator="greaterThan">
      <formula>0</formula>
    </cfRule>
  </conditionalFormatting>
  <conditionalFormatting sqref="E7:E8">
    <cfRule type="cellIs" dxfId="34" priority="14" operator="lessThan">
      <formula>0</formula>
    </cfRule>
  </conditionalFormatting>
  <conditionalFormatting sqref="E7:E8">
    <cfRule type="cellIs" dxfId="33" priority="12" operator="lessThan">
      <formula>0</formula>
    </cfRule>
    <cfRule type="cellIs" dxfId="32" priority="13" operator="greaterThan">
      <formula>0</formula>
    </cfRule>
  </conditionalFormatting>
  <conditionalFormatting sqref="D5">
    <cfRule type="cellIs" dxfId="31" priority="10" operator="greaterThan">
      <formula>0</formula>
    </cfRule>
    <cfRule type="cellIs" dxfId="30" priority="11" operator="lessThan">
      <formula>0</formula>
    </cfRule>
  </conditionalFormatting>
  <conditionalFormatting sqref="D7:D8">
    <cfRule type="cellIs" dxfId="29" priority="9" operator="lessThan">
      <formula>0</formula>
    </cfRule>
  </conditionalFormatting>
  <conditionalFormatting sqref="D7:D8">
    <cfRule type="cellIs" dxfId="28" priority="7" operator="greaterThan">
      <formula>0</formula>
    </cfRule>
    <cfRule type="cellIs" dxfId="27" priority="8" operator="lessThan">
      <formula>0</formula>
    </cfRule>
  </conditionalFormatting>
  <conditionalFormatting sqref="D6">
    <cfRule type="cellIs" dxfId="26" priority="5" operator="greaterThan">
      <formula>0</formula>
    </cfRule>
    <cfRule type="cellIs" dxfId="25" priority="6" operator="lessThan">
      <formula>0</formula>
    </cfRule>
  </conditionalFormatting>
  <conditionalFormatting sqref="D25:E25">
    <cfRule type="cellIs" dxfId="24" priority="4" operator="lessThan">
      <formula>0</formula>
    </cfRule>
  </conditionalFormatting>
  <conditionalFormatting sqref="D12:D16 D18:D25">
    <cfRule type="cellIs" dxfId="23" priority="2" operator="greaterThan">
      <formula>0</formula>
    </cfRule>
    <cfRule type="cellIs" dxfId="22" priority="3" operator="lessThan">
      <formula>0</formula>
    </cfRule>
  </conditionalFormatting>
  <conditionalFormatting sqref="D12:D16 D18:D25">
    <cfRule type="cellIs" dxfId="21" priority="1" operator="equal">
      <formula>"-"</formula>
    </cfRule>
  </conditionalFormatting>
  <dataValidations disablePrompts="1" xWindow="491" yWindow="291" count="2">
    <dataValidation allowBlank="1" showInputMessage="1" showErrorMessage="1" errorTitle="ALERT" error="This cell is automatically populated and should not be overwitten. Overwriting this cell would break calculations in this worksheet." sqref="D12:D24" xr:uid="{D63A6D3A-3050-4E13-980C-5855824BE398}"/>
    <dataValidation allowBlank="1" showInputMessage="1" showErrorMessage="1" prompt="Title of this worksheet is in this cell. Enter Date in cell at right. Budget Totals are automatically calculated in Totals table starting in cell B4" sqref="F17:G17" xr:uid="{00000000-0002-0000-0000-00000C000000}"/>
  </dataValidations>
  <printOptions horizontalCentered="1"/>
  <pageMargins left="0.25" right="0.25" top="0.25" bottom="0.25" header="0" footer="0"/>
  <pageSetup scale="63" fitToHeight="0" orientation="portrait" r:id="rId1"/>
  <headerFooter differentFirst="1">
    <oddFooter>Page &amp;P of &amp;N</oddFooter>
  </headerFooter>
  <drawing r:id="rId2"/>
  <tableParts count="2"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>TM23032109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Income Inputs</vt:lpstr>
      <vt:lpstr>Expense Inputs</vt:lpstr>
      <vt:lpstr>All Categories</vt:lpstr>
      <vt:lpstr>Budget Summary</vt:lpstr>
      <vt:lpstr>ColumnTitle1</vt:lpstr>
      <vt:lpstr>'Budget Summary'!Print_Area</vt:lpstr>
      <vt:lpstr>'Expense Inputs'!Print_Area</vt:lpstr>
      <vt:lpstr>'Income Inputs'!Print_Titles</vt:lpstr>
      <vt:lpstr>Title2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2022-01-03T23:29:59Z</dcterms:created>
  <dcterms:modified xsi:type="dcterms:W3CDTF">2022-10-05T01:11:16Z</dcterms:modified>
  <cp:category/>
  <cp:contentStatus/>
</cp:coreProperties>
</file>